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6"/>
  <workbookPr filterPrivacy="1" codeName="ThisWorkbook" defaultThemeVersion="124226"/>
  <xr:revisionPtr revIDLastSave="0" documentId="13_ncr:1_{ADB72622-39B3-404C-9E50-25B42E42F265}" xr6:coauthVersionLast="36" xr6:coauthVersionMax="36" xr10:uidLastSave="{00000000-0000-0000-0000-000000000000}"/>
  <bookViews>
    <workbookView xWindow="0" yWindow="0" windowWidth="24000" windowHeight="8895" xr2:uid="{00000000-000D-0000-FFFF-FFFF00000000}"/>
  </bookViews>
  <sheets>
    <sheet name="Enunciado1" sheetId="3" r:id="rId1"/>
    <sheet name="Solucion1" sheetId="2" r:id="rId2"/>
    <sheet name="Enunciado 2" sheetId="6" r:id="rId3"/>
    <sheet name="Enunciado 3" sheetId="5" r:id="rId4"/>
    <sheet name="Enunciado 4" sheetId="7" r:id="rId5"/>
  </sheets>
  <calcPr calcId="191029"/>
</workbook>
</file>

<file path=xl/calcChain.xml><?xml version="1.0" encoding="utf-8"?>
<calcChain xmlns="http://schemas.openxmlformats.org/spreadsheetml/2006/main">
  <c r="S24" i="6" l="1"/>
  <c r="R24" i="6"/>
  <c r="Q24" i="6"/>
  <c r="H46" i="2"/>
  <c r="G46" i="2"/>
  <c r="I46" i="2"/>
  <c r="H63" i="6" l="1"/>
  <c r="H99" i="7" l="1"/>
  <c r="G99" i="7"/>
  <c r="F99" i="7"/>
  <c r="E99" i="7"/>
  <c r="D99" i="7"/>
  <c r="D98" i="7"/>
  <c r="E98" i="7" s="1"/>
  <c r="F98" i="7" s="1"/>
  <c r="G98" i="7" s="1"/>
  <c r="H98" i="7" s="1"/>
  <c r="D82" i="7"/>
  <c r="E82" i="7" s="1"/>
  <c r="F82" i="7" s="1"/>
  <c r="G82" i="7" s="1"/>
  <c r="H82" i="7" s="1"/>
  <c r="D58" i="7"/>
  <c r="E58" i="7" s="1"/>
  <c r="F58" i="7" s="1"/>
  <c r="G58" i="7" s="1"/>
  <c r="H58" i="7" s="1"/>
  <c r="H54" i="7"/>
  <c r="G54" i="7"/>
  <c r="F54" i="7"/>
  <c r="E54" i="7"/>
  <c r="D54" i="7"/>
  <c r="D49" i="7"/>
  <c r="E49" i="7" s="1"/>
  <c r="F49" i="7" s="1"/>
  <c r="G49" i="7" s="1"/>
  <c r="H49" i="7" s="1"/>
  <c r="F71" i="6"/>
  <c r="H67" i="6"/>
  <c r="G70" i="6" s="1"/>
  <c r="G67" i="6"/>
  <c r="F70" i="6" s="1"/>
  <c r="J35" i="6"/>
  <c r="G35" i="6"/>
  <c r="F35" i="6"/>
  <c r="J34" i="6"/>
  <c r="G34" i="6"/>
  <c r="F34" i="6"/>
  <c r="J33" i="6"/>
  <c r="G33" i="6"/>
  <c r="F33" i="6"/>
  <c r="H96" i="2"/>
  <c r="J96" i="2" s="1"/>
  <c r="G96" i="2"/>
  <c r="I96" i="2" s="1"/>
  <c r="H95" i="2"/>
  <c r="J95" i="2" s="1"/>
  <c r="G95" i="2"/>
  <c r="I95" i="2" s="1"/>
  <c r="W50" i="2"/>
  <c r="W49" i="2"/>
  <c r="I35" i="2"/>
  <c r="H35" i="2"/>
  <c r="I34" i="2"/>
  <c r="H34" i="2"/>
  <c r="I33" i="2"/>
  <c r="H33" i="2"/>
  <c r="I32" i="2"/>
  <c r="H32" i="2"/>
  <c r="I31" i="2"/>
  <c r="H31" i="2"/>
  <c r="I30" i="2"/>
  <c r="H30" i="2"/>
  <c r="I29" i="2"/>
  <c r="H29" i="2"/>
  <c r="H39" i="2" s="1"/>
  <c r="J96" i="3"/>
  <c r="I96" i="3"/>
  <c r="J95" i="3"/>
  <c r="I95" i="3"/>
  <c r="W50" i="3"/>
  <c r="W49" i="3"/>
  <c r="K47" i="3"/>
  <c r="H47" i="3"/>
  <c r="G47" i="3"/>
  <c r="K46" i="3"/>
  <c r="H46" i="3"/>
  <c r="G46" i="3"/>
  <c r="K96" i="2" l="1"/>
  <c r="K95" i="3"/>
  <c r="G71" i="6"/>
  <c r="I38" i="2"/>
  <c r="H38" i="2"/>
  <c r="K96" i="3"/>
  <c r="K95" i="2"/>
  <c r="G47" i="2"/>
  <c r="I47" i="2" s="1"/>
  <c r="I39" i="2"/>
  <c r="H40" i="2"/>
  <c r="I40" i="2"/>
  <c r="H41" i="2"/>
  <c r="I41" i="2"/>
  <c r="J46" i="2" l="1"/>
  <c r="H47" i="2"/>
  <c r="J47" i="2" s="1"/>
  <c r="K47" i="2" s="1"/>
  <c r="K46" i="2"/>
</calcChain>
</file>

<file path=xl/sharedStrings.xml><?xml version="1.0" encoding="utf-8"?>
<sst xmlns="http://schemas.openxmlformats.org/spreadsheetml/2006/main" count="429" uniqueCount="260">
  <si>
    <t>¿Qué vamos a aprender?</t>
  </si>
  <si>
    <t>Ingredientes:</t>
  </si>
  <si>
    <t>Empresa A</t>
  </si>
  <si>
    <t>Empresa B</t>
  </si>
  <si>
    <t>Empresa C</t>
  </si>
  <si>
    <t>Empresa D</t>
  </si>
  <si>
    <t>Empresa E</t>
  </si>
  <si>
    <t>Empresa F</t>
  </si>
  <si>
    <t>Sector</t>
  </si>
  <si>
    <t>Textil</t>
  </si>
  <si>
    <t>Ventas</t>
  </si>
  <si>
    <t>Precio pagado</t>
  </si>
  <si>
    <t>Precio/Ventas</t>
  </si>
  <si>
    <t>Beneficio</t>
  </si>
  <si>
    <t>Precio/Beneficio</t>
  </si>
  <si>
    <t>Media</t>
  </si>
  <si>
    <t>Mediana</t>
  </si>
  <si>
    <t>Máximo</t>
  </si>
  <si>
    <t>Mínimo</t>
  </si>
  <si>
    <t>Empresa G</t>
  </si>
  <si>
    <t>Empresa H</t>
  </si>
  <si>
    <t>Valor (ventas)</t>
  </si>
  <si>
    <t>Valor (Beneficio)</t>
  </si>
  <si>
    <t>Valor (Promedio)</t>
  </si>
  <si>
    <t>Empresa I</t>
  </si>
  <si>
    <t>Empresa J</t>
  </si>
  <si>
    <t>Comercio electrónico</t>
  </si>
  <si>
    <t>Distribución alimentaria</t>
  </si>
  <si>
    <t>Metalurgia</t>
  </si>
  <si>
    <t>Restaurantes</t>
  </si>
  <si>
    <t>Calzado</t>
  </si>
  <si>
    <t>Agencia publicidad</t>
  </si>
  <si>
    <t>Recambios automóvil</t>
  </si>
  <si>
    <t>Biotecnología</t>
  </si>
  <si>
    <t>Empresa K</t>
  </si>
  <si>
    <t xml:space="preserve">  - Tomaremos como ejemplo una empresa del sector textil, a partir de una base de datos de empresas de dicho sector</t>
  </si>
  <si>
    <t xml:space="preserve">  - Otra limitación es que no considera la evolución de la empresa</t>
  </si>
  <si>
    <t>Múltiplos comparables de un sector</t>
  </si>
  <si>
    <t xml:space="preserve">  - Datos -&gt; Validación de Datos</t>
  </si>
  <si>
    <t>* Seleccionamos los rangos: Precio pagado, Ventas y Beneficio</t>
  </si>
  <si>
    <t>Disponemos de una base de datos con información del precio de venta de 7 empresas del sector textil así como sus ventas y beneficios</t>
  </si>
  <si>
    <t xml:space="preserve">  - Gráfico de burbuja</t>
  </si>
  <si>
    <t>Mv=Precio/Ventas</t>
  </si>
  <si>
    <t>Calculamos la media, mediana, máximo y mínimo</t>
  </si>
  <si>
    <t>Queremos estimar el posible precio de dos empresas del mismo sector, de las que conocemos sus ventas y el beneficio con el método de los múltiplos</t>
  </si>
  <si>
    <t>Gráfico empresas comparables</t>
  </si>
  <si>
    <t>Múltiplos comparables de varios sectores</t>
  </si>
  <si>
    <t xml:space="preserve">  - Después prepararemos un modelo de forma que seleccionando el sector, las ventas y el beneficio nos diga el valor según este método</t>
  </si>
  <si>
    <t xml:space="preserve">  - Es un método sencillo, pero presenta limitaciones ya que solo tiene en cuenta aspectos parciales de la empresa.</t>
  </si>
  <si>
    <t>Se percibe correlación positiva entre ventas y beneficio</t>
  </si>
  <si>
    <t>Y también con el precio, ya que la burbuja aumenta con las ventas y beneficio</t>
  </si>
  <si>
    <t xml:space="preserve">A partir de información de empresas de los diferentes sectores hemos creado una base de datos con los multiplicadores promedio de 9 sectores. </t>
  </si>
  <si>
    <t>Estimamos los valores de dos empresas H e I</t>
  </si>
  <si>
    <t>Queremos aplicar alguna función de forma que al seleccionar el sector e introducir las ventas y beneficio de una empresa se obtenga el valor de la empresa según este método de valoración</t>
  </si>
  <si>
    <t>=E29/F29</t>
  </si>
  <si>
    <t>=E29/G29</t>
  </si>
  <si>
    <t>=PROMEDIO(H29:H35)</t>
  </si>
  <si>
    <t>Valor (Ventas)</t>
  </si>
  <si>
    <t>=E46*G46</t>
  </si>
  <si>
    <t>=H46*F46</t>
  </si>
  <si>
    <t>=PROMEDIO(I46:J46)</t>
  </si>
  <si>
    <t>=H$39</t>
  </si>
  <si>
    <t>=I$39</t>
  </si>
  <si>
    <t>=BUSCARV($D95;$D$80:$F$88;2;FALSO)</t>
  </si>
  <si>
    <t>=BUSCARV($D95;$D$80:$F$88;3;FALSO)</t>
  </si>
  <si>
    <t>=E95*G95</t>
  </si>
  <si>
    <t>=H95*F95</t>
  </si>
  <si>
    <t>=PROMEDIO(I95:J95)</t>
  </si>
  <si>
    <t>=MEDIANA(H29:H35)</t>
  </si>
  <si>
    <t>=MIN(H29:H35)</t>
  </si>
  <si>
    <t>VALORACIÓN DE EMPRESAS. METODO COMPARATIVO</t>
  </si>
  <si>
    <t>VALORACIÓN DE EMPRESAS. METODO RECONOCIMIENTO PATRONES</t>
  </si>
  <si>
    <t>- Usaremos una demo de un programa comercial que se llama Easy Neural Network http://www.easynn.com/</t>
  </si>
  <si>
    <t>http://ciberconta.unizar.es/ftp/pub/programas/easy_nn.exe</t>
  </si>
  <si>
    <t>Descargar el programa y los datos</t>
  </si>
  <si>
    <t xml:space="preserve">http://ciberconta.unizar.es/LECCION/INTRODUC/Houseprices.tvq </t>
  </si>
  <si>
    <r>
      <rPr>
        <b/>
        <sz val="14"/>
        <color indexed="10"/>
        <rFont val="Arial"/>
        <family val="2"/>
      </rPr>
      <t xml:space="preserve"> 1)</t>
    </r>
    <r>
      <rPr>
        <sz val="14"/>
        <rFont val="Arial"/>
        <family val="2"/>
      </rPr>
      <t xml:space="preserve"> Descargaremos e instalaremos el </t>
    </r>
    <r>
      <rPr>
        <b/>
        <sz val="14"/>
        <color indexed="10"/>
        <rFont val="Arial"/>
        <family val="2"/>
      </rPr>
      <t>software de reconocimiento de patrones Easy Neural Network</t>
    </r>
  </si>
  <si>
    <r>
      <rPr>
        <b/>
        <sz val="14"/>
        <color indexed="10"/>
        <rFont val="Arial"/>
        <family val="2"/>
      </rPr>
      <t xml:space="preserve"> 2)</t>
    </r>
    <r>
      <rPr>
        <sz val="14"/>
        <rFont val="Arial"/>
        <family val="2"/>
      </rPr>
      <t xml:space="preserve"> Descargaremos los datos de pisos</t>
    </r>
  </si>
  <si>
    <t>En este caso son características de viviendas (número de habitaciones, si tiene garage...) y su precio final.</t>
  </si>
  <si>
    <r>
      <t xml:space="preserve"> </t>
    </r>
    <r>
      <rPr>
        <b/>
        <sz val="14"/>
        <color indexed="10"/>
        <rFont val="Arial"/>
        <family val="2"/>
      </rPr>
      <t>3) </t>
    </r>
    <r>
      <rPr>
        <sz val="14"/>
        <color indexed="8"/>
        <rFont val="Arial"/>
        <family val="2"/>
      </rPr>
      <t>Se introducen los ejemplos que va a aprender a reconocer: </t>
    </r>
    <r>
      <rPr>
        <b/>
        <sz val="14"/>
        <color indexed="10"/>
        <rFont val="Arial"/>
        <family val="2"/>
      </rPr>
      <t>[File] [Open]</t>
    </r>
    <r>
      <rPr>
        <sz val="14"/>
        <color indexed="8"/>
        <rFont val="Arial"/>
        <family val="2"/>
      </rPr>
      <t> </t>
    </r>
  </si>
  <si>
    <t xml:space="preserve"> En este caso tantas neuronas en la capa de entrada como variables y una neurona para el output,que es el precio.</t>
  </si>
  <si>
    <r>
      <t xml:space="preserve"> </t>
    </r>
    <r>
      <rPr>
        <b/>
        <sz val="14"/>
        <color indexed="10"/>
        <rFont val="Arial"/>
        <family val="2"/>
      </rPr>
      <t>5)</t>
    </r>
    <r>
      <rPr>
        <sz val="14"/>
        <rFont val="Arial"/>
        <family val="2"/>
      </rPr>
      <t xml:space="preserve"> Se deja unos segundos que "aprenda": </t>
    </r>
    <r>
      <rPr>
        <b/>
        <sz val="14"/>
        <color indexed="10"/>
        <rFont val="Arial"/>
        <family val="2"/>
      </rPr>
      <t xml:space="preserve">[Action] [Start Learning] </t>
    </r>
  </si>
  <si>
    <r>
      <t xml:space="preserve">Podemos ver la importancia de cada variable... en el ejemplo se ve que el número de habitaciones es muy importante: </t>
    </r>
    <r>
      <rPr>
        <b/>
        <sz val="14"/>
        <color indexed="10"/>
        <rFont val="Arial"/>
        <family val="2"/>
      </rPr>
      <t>[View] [Input Importance]</t>
    </r>
  </si>
  <si>
    <r>
      <t xml:space="preserve"> </t>
    </r>
    <r>
      <rPr>
        <b/>
        <sz val="14"/>
        <color indexed="10"/>
        <rFont val="Arial"/>
        <family val="2"/>
      </rPr>
      <t>6)</t>
    </r>
    <r>
      <rPr>
        <sz val="14"/>
        <rFont val="Arial"/>
        <family val="2"/>
      </rPr>
      <t xml:space="preserve"> En la fase de "test" suministramos a la red neuronal nueva información y se obtiene el precio recomendado: </t>
    </r>
    <r>
      <rPr>
        <b/>
        <sz val="14"/>
        <color indexed="10"/>
        <rFont val="Arial"/>
        <family val="2"/>
      </rPr>
      <t>[Query] [Query]</t>
    </r>
  </si>
  <si>
    <t>Inditex</t>
  </si>
  <si>
    <t>Empresas que cotizan en bolsa</t>
  </si>
  <si>
    <t>Calculamos los multiplicadores Mv y Mb</t>
  </si>
  <si>
    <t>Mb=Precio/Beneficio</t>
  </si>
  <si>
    <r>
      <t>Su ticker es</t>
    </r>
    <r>
      <rPr>
        <b/>
        <sz val="12"/>
        <rFont val="Arial"/>
        <family val="2"/>
      </rPr>
      <t xml:space="preserve"> </t>
    </r>
    <r>
      <rPr>
        <b/>
        <sz val="12"/>
        <color indexed="10"/>
        <rFont val="Arial"/>
        <family val="2"/>
      </rPr>
      <t>ITX.MC</t>
    </r>
  </si>
  <si>
    <t>Pepe Jeans</t>
  </si>
  <si>
    <t>Mayoral</t>
  </si>
  <si>
    <t xml:space="preserve">Ello hace que no sea tan adecuado utilizar las ventas </t>
  </si>
  <si>
    <r>
      <rPr>
        <b/>
        <sz val="12"/>
        <color indexed="10"/>
        <rFont val="Arial"/>
        <family val="2"/>
      </rPr>
      <t xml:space="preserve">Nota: </t>
    </r>
    <r>
      <rPr>
        <sz val="12"/>
        <rFont val="Arial"/>
        <family val="2"/>
      </rPr>
      <t>En el caso de las empresas textiles suele utilizarse como multiplicador el Resultado de Explotación ya que suelen tener márgenes muy distintos</t>
    </r>
  </si>
  <si>
    <t>Precio recomendado</t>
  </si>
  <si>
    <t>Se trata de valorar varias empresas del sector textil (Mango, Cortefiel, Desigual, Pepe Jeans y Mayoral) comparándolas con una que cotiza en bolsa, Inditex</t>
  </si>
  <si>
    <r>
      <rPr>
        <b/>
        <sz val="12"/>
        <color indexed="10"/>
        <rFont val="Arial"/>
        <family val="2"/>
      </rPr>
      <t xml:space="preserve">3) </t>
    </r>
    <r>
      <rPr>
        <sz val="12"/>
        <rFont val="Arial"/>
        <family val="2"/>
      </rPr>
      <t>Calculamos los multiplicadores Mv y Mb de Inditex</t>
    </r>
  </si>
  <si>
    <t>Habría que analizar más factores: el endeudamiento, la internacionalización, el crecimiento o si es propietaria de los locales</t>
  </si>
  <si>
    <t xml:space="preserve">  - En esta hoja aprenderemos a valorar una empresa utilizando métodos comparativos o de los múltiplos de transacción</t>
  </si>
  <si>
    <t>VALORACIÓN DE EMPRESAS. MÚLTIPLOS DE COTIZACIÓN</t>
  </si>
  <si>
    <t>=D24/E24</t>
  </si>
  <si>
    <t>=D24/F24</t>
  </si>
  <si>
    <t>=G$24</t>
  </si>
  <si>
    <t>=H$24</t>
  </si>
  <si>
    <t>=D33*F33</t>
  </si>
  <si>
    <t>=G33*E33</t>
  </si>
  <si>
    <t>=PROMEDIO(H33:I33)</t>
  </si>
  <si>
    <t>matriz_buscar_en</t>
  </si>
  <si>
    <r>
      <t xml:space="preserve">Que busque en la </t>
    </r>
    <r>
      <rPr>
        <b/>
        <sz val="10"/>
        <color indexed="10"/>
        <rFont val="Arial"/>
        <family val="2"/>
      </rPr>
      <t>segunda</t>
    </r>
    <r>
      <rPr>
        <sz val="10"/>
        <rFont val="Arial"/>
        <family val="2"/>
      </rPr>
      <t xml:space="preserve"> columna</t>
    </r>
  </si>
  <si>
    <r>
      <t xml:space="preserve">Que busque en la </t>
    </r>
    <r>
      <rPr>
        <b/>
        <sz val="10"/>
        <color indexed="10"/>
        <rFont val="Arial"/>
        <family val="2"/>
      </rPr>
      <t>tercera</t>
    </r>
    <r>
      <rPr>
        <sz val="10"/>
        <rFont val="Arial"/>
        <family val="2"/>
      </rPr>
      <t xml:space="preserve"> columna</t>
    </r>
  </si>
  <si>
    <t>Primera columna</t>
  </si>
  <si>
    <t>Segunda columna</t>
  </si>
  <si>
    <t>valor_buscado</t>
  </si>
  <si>
    <r>
      <t xml:space="preserve">Siguiendo la misma metodología ¿Cuanto valdrían </t>
    </r>
    <r>
      <rPr>
        <b/>
        <sz val="12"/>
        <color indexed="10"/>
        <rFont val="Arial"/>
        <family val="2"/>
      </rPr>
      <t>el Real Madrid y el Barcelona</t>
    </r>
    <r>
      <rPr>
        <sz val="12"/>
        <rFont val="Arial"/>
        <family val="2"/>
      </rPr>
      <t>?</t>
    </r>
  </si>
  <si>
    <t>Pon aquí el resultado que has obtenido:</t>
  </si>
  <si>
    <t>Real Madrid</t>
  </si>
  <si>
    <t>Barcelona</t>
  </si>
  <si>
    <t>Valor estimado</t>
  </si>
  <si>
    <t>Valor según Forbes</t>
  </si>
  <si>
    <t>¿Cuanto valen el Real Madrid y el Barcelona?</t>
  </si>
  <si>
    <t>=MAX(H29:H35)</t>
  </si>
  <si>
    <t>Por eso pueden obtenerse valores distintos, normalmente serán similares, pero incluso a veces pueden ser muy distintos</t>
  </si>
  <si>
    <t>y, poco a poco, va ajustando hasta que encuentra los parámetros que mejor se ajustan al modelo. Va "aprendiendo".</t>
  </si>
  <si>
    <t>A cambio, con redes neuronales pueden lograrse capacidades predictivas excelentes en campos como reconocimiento de voz, visión artificial o predicción en bolsa</t>
  </si>
  <si>
    <t xml:space="preserve">http://cincodias.com/cincodias/2006/12/29/economia/1167375385_850215.html </t>
  </si>
  <si>
    <t>Tercera columna</t>
  </si>
  <si>
    <t>Valor de la empresa</t>
  </si>
  <si>
    <t xml:space="preserve">http://www.eleconomista.es/espana/noticias/6659686/04/15/mercadona-valdria-en-bolsa-10600-millones.html </t>
  </si>
  <si>
    <t>http://www.desigual.com</t>
  </si>
  <si>
    <t>Ingresos</t>
  </si>
  <si>
    <t>Podríamos buscar datos de pisos reales en portales como Idealista.com o fotocasa.es</t>
  </si>
  <si>
    <r>
      <t xml:space="preserve"> </t>
    </r>
    <r>
      <rPr>
        <b/>
        <sz val="14"/>
        <color indexed="10"/>
        <rFont val="Arial"/>
        <family val="2"/>
      </rPr>
      <t>4)</t>
    </r>
    <r>
      <rPr>
        <sz val="14"/>
        <rFont val="Arial"/>
        <family val="2"/>
      </rPr>
      <t xml:space="preserve"> Se diseña el modelo o arquitectura de red neuronal: </t>
    </r>
    <r>
      <rPr>
        <b/>
        <sz val="14"/>
        <color indexed="10"/>
        <rFont val="Arial"/>
        <family val="2"/>
      </rPr>
      <t>[View] [Network]</t>
    </r>
  </si>
  <si>
    <t>VALORACIÓN DE EMPRESAS. Descuento de Flujos de Caja.</t>
  </si>
  <si>
    <t>Se trata de una empresa de la que conocemos los resultados de los últimos años</t>
  </si>
  <si>
    <t>- Amortización</t>
  </si>
  <si>
    <t>- Otros gastos</t>
  </si>
  <si>
    <t>- Compras</t>
  </si>
  <si>
    <t>= Beneficio</t>
  </si>
  <si>
    <t>Datos históricos</t>
  </si>
  <si>
    <t>+ Amortización</t>
  </si>
  <si>
    <t>- Inversiones en activo</t>
  </si>
  <si>
    <t>- Inversiones en circulante</t>
  </si>
  <si>
    <t>= Flujo de Caja</t>
  </si>
  <si>
    <t>Estimar los Flujos de Caja</t>
  </si>
  <si>
    <t>Obtener el Valor Actual de la Empresa</t>
  </si>
  <si>
    <t>= Flujo de Caja Previsto</t>
  </si>
  <si>
    <t>Valor Residual</t>
  </si>
  <si>
    <t>Tasa de descuento</t>
  </si>
  <si>
    <t>VALOR DE LA EMPRESA</t>
  </si>
  <si>
    <t>Calcularemos los Flujos de Caja</t>
  </si>
  <si>
    <t>Minigráfico</t>
  </si>
  <si>
    <t>Minigráficos</t>
  </si>
  <si>
    <t>Seleccionar el Rango de Datos</t>
  </si>
  <si>
    <t>Seleccionar la Ubicación</t>
  </si>
  <si>
    <t>Se puede modificar en [Herramientas para Minigráfico]</t>
  </si>
  <si>
    <t>Ir a [Inicio] --&gt; [Insertar minigráfico]</t>
  </si>
  <si>
    <t>Vamos a calcular la funcion TENDENCIA(), que realiza una estimación lineal</t>
  </si>
  <si>
    <t>En los argumentos se le indica primero los datos reales de que disponemos (Y), luego los años (X) y finalmente el año que tiene que predecir.</t>
  </si>
  <si>
    <t>=TENDENCIA($D$63:$H$63;$D$58:$H$58;D82)</t>
  </si>
  <si>
    <t>Enlaza el valor residual</t>
  </si>
  <si>
    <t>= Flujo de Caja Total</t>
  </si>
  <si>
    <t>Suma flujo de caja + valor residual</t>
  </si>
  <si>
    <t>Inserta un gráfico con la evolución y tendencia de los Flujos de Caja</t>
  </si>
  <si>
    <t xml:space="preserve">http://es.wikipedia.org/wiki/Modelo_Gordon-Shapiro </t>
  </si>
  <si>
    <t>Para calcular el Valor Residual se puede aplicar el modelo de Gordon Shapiro:</t>
  </si>
  <si>
    <t>http://es.wikipedia.org/wiki/WACC</t>
  </si>
  <si>
    <t>=VNA(D95;D101:H101)</t>
  </si>
  <si>
    <r>
      <t xml:space="preserve">Utilizaremos </t>
    </r>
    <r>
      <rPr>
        <b/>
        <sz val="14"/>
        <rFont val="Arial"/>
        <family val="2"/>
      </rPr>
      <t>[Datos]</t>
    </r>
    <r>
      <rPr>
        <sz val="14"/>
        <rFont val="Arial"/>
        <family val="2"/>
      </rPr>
      <t xml:space="preserve"> -&gt;</t>
    </r>
    <r>
      <rPr>
        <b/>
        <sz val="14"/>
        <rFont val="Arial"/>
        <family val="2"/>
      </rPr>
      <t xml:space="preserve"> [Validación de Datos]</t>
    </r>
    <r>
      <rPr>
        <sz val="14"/>
        <rFont val="Arial"/>
        <family val="2"/>
      </rPr>
      <t xml:space="preserve"> y la función </t>
    </r>
    <r>
      <rPr>
        <b/>
        <sz val="14"/>
        <rFont val="Arial"/>
        <family val="2"/>
      </rPr>
      <t xml:space="preserve">BUSCARV()  </t>
    </r>
    <r>
      <rPr>
        <sz val="14"/>
        <rFont val="Arial"/>
        <family val="2"/>
      </rPr>
      <t>Recuerda:</t>
    </r>
    <r>
      <rPr>
        <b/>
        <sz val="14"/>
        <rFont val="Arial"/>
        <family val="2"/>
      </rPr>
      <t xml:space="preserve"> </t>
    </r>
    <r>
      <rPr>
        <b/>
        <sz val="14"/>
        <color indexed="62"/>
        <rFont val="Arial"/>
        <family val="2"/>
      </rPr>
      <t>¿qué busco?</t>
    </r>
    <r>
      <rPr>
        <b/>
        <sz val="14"/>
        <rFont val="Arial"/>
        <family val="2"/>
      </rPr>
      <t xml:space="preserve"> </t>
    </r>
    <r>
      <rPr>
        <b/>
        <sz val="14"/>
        <color indexed="17"/>
        <rFont val="Arial"/>
        <family val="2"/>
      </rPr>
      <t>¿Dónde lo busco?</t>
    </r>
    <r>
      <rPr>
        <b/>
        <sz val="14"/>
        <rFont val="Arial"/>
        <family val="2"/>
      </rPr>
      <t xml:space="preserve"> </t>
    </r>
    <r>
      <rPr>
        <b/>
        <sz val="14"/>
        <color indexed="36"/>
        <rFont val="Arial"/>
        <family val="2"/>
      </rPr>
      <t>¿Qué número de columna quieres que muestre?</t>
    </r>
  </si>
  <si>
    <t xml:space="preserve">- Es una versión muy simplificada de esta técnica. Si quieres ampliar lee: </t>
  </si>
  <si>
    <t xml:space="preserve">http://papers.ssrn.com/sol3/papers.cfm?abstract_id=2089397 </t>
  </si>
  <si>
    <t>Como tasa de descuento se aplica el Coste Medio Ponderado de Capital, WACC</t>
  </si>
  <si>
    <r>
      <t xml:space="preserve">El nombre completo es </t>
    </r>
    <r>
      <rPr>
        <b/>
        <sz val="12"/>
        <color rgb="FFFF0000"/>
        <rFont val="Arial"/>
        <family val="2"/>
      </rPr>
      <t>Industria de Diseño Textil SA</t>
    </r>
  </si>
  <si>
    <t xml:space="preserve">http://www.modaes.es/empresa/20120509/mango-en-el-ibex-35-la-empresa-valdria-2319-millones-si-cotizara-en-bolsa.html </t>
  </si>
  <si>
    <t>- Aprenderemos a valorar empresas comparándolas con otras que cotizan en bolsa</t>
  </si>
  <si>
    <t>Valor de mercado</t>
  </si>
  <si>
    <t>Mv=Valor Mdo/Ventas</t>
  </si>
  <si>
    <t>Promedio</t>
  </si>
  <si>
    <t>=PROMEDIO(G63:G65)</t>
  </si>
  <si>
    <t>Valor (según Ventas)</t>
  </si>
  <si>
    <t>Valor (según ventas)</t>
  </si>
  <si>
    <t>=G$67</t>
  </si>
  <si>
    <t>=D70*F70</t>
  </si>
  <si>
    <t>Obtenemos un gráfico de burbuja para visualizar cómo es la relación entre ventas, beneficio y precio</t>
  </si>
  <si>
    <t xml:space="preserve">- En esta hoja aprenderemos a valorar empresas descontando los flujos de caja previstos. </t>
  </si>
  <si>
    <t>[Datos]-&gt;[Validación de datos] -&gt; Criterio [Permitir -&gt;Lista]</t>
  </si>
  <si>
    <r>
      <t>- En esta hoja aprenderemos a</t>
    </r>
    <r>
      <rPr>
        <b/>
        <sz val="14"/>
        <color indexed="60"/>
        <rFont val="Arial"/>
        <family val="2"/>
      </rPr>
      <t xml:space="preserve"> </t>
    </r>
    <r>
      <rPr>
        <b/>
        <sz val="14"/>
        <color rgb="FFFF0000"/>
        <rFont val="Arial"/>
        <family val="2"/>
      </rPr>
      <t>valorar un piso</t>
    </r>
    <r>
      <rPr>
        <sz val="14"/>
        <color indexed="8"/>
        <rFont val="Arial"/>
        <family val="2"/>
      </rPr>
      <t xml:space="preserve"> utilizando métodos estadísticos basados en reconocimiento de patrones</t>
    </r>
  </si>
  <si>
    <r>
      <t>- Concretamente utilizaremos una herramienta de Inteligencia Artificial, una</t>
    </r>
    <r>
      <rPr>
        <b/>
        <sz val="14"/>
        <color rgb="FFC00000"/>
        <rFont val="Arial"/>
        <family val="2"/>
      </rPr>
      <t xml:space="preserve"> </t>
    </r>
    <r>
      <rPr>
        <b/>
        <sz val="14"/>
        <color rgb="FFFF0000"/>
        <rFont val="Arial"/>
        <family val="2"/>
      </rPr>
      <t>red neuronal</t>
    </r>
  </si>
  <si>
    <t>http://www.saedsayad.com/data_mining_map.htm</t>
  </si>
  <si>
    <t xml:space="preserve">Juventus FC SpA (BIT:JUVE) </t>
  </si>
  <si>
    <t>* Insertar - Gráfico Burbuja [Seleccionar datos] [Editar] Área proporcional al Precio Pagado</t>
  </si>
  <si>
    <r>
      <t xml:space="preserve">  - La función de base de datos </t>
    </r>
    <r>
      <rPr>
        <b/>
        <sz val="14"/>
        <color rgb="FFC00000"/>
        <rFont val="Arial"/>
        <family val="2"/>
      </rPr>
      <t>BUSCARV()</t>
    </r>
  </si>
  <si>
    <r>
      <rPr>
        <b/>
        <sz val="12"/>
        <color indexed="10"/>
        <rFont val="Arial"/>
        <family val="2"/>
      </rPr>
      <t xml:space="preserve">Nota: </t>
    </r>
    <r>
      <rPr>
        <sz val="12"/>
        <rFont val="Arial"/>
        <family val="2"/>
      </rPr>
      <t>a diferencia de la regresión lineal, la red neuronal es un procedimiento de cálculo numérico, que empieza poniendo los valores de los parámetros o coeficientes a "ojo"</t>
    </r>
  </si>
  <si>
    <r>
      <rPr>
        <b/>
        <sz val="12"/>
        <color indexed="10"/>
        <rFont val="Arial"/>
        <family val="2"/>
      </rPr>
      <t>Nota:</t>
    </r>
    <r>
      <rPr>
        <sz val="12"/>
        <rFont val="Arial"/>
        <family val="2"/>
      </rPr>
      <t xml:space="preserve"> El Ministerio de Hacienda puso en marcha un sistema para calcular el precio real de cada piso y detectar fraude basado en </t>
    </r>
    <r>
      <rPr>
        <b/>
        <sz val="12"/>
        <rFont val="Arial"/>
        <family val="2"/>
      </rPr>
      <t>redes neuronales artificiales</t>
    </r>
  </si>
  <si>
    <r>
      <t xml:space="preserve">  - Funciones estadísticas </t>
    </r>
    <r>
      <rPr>
        <b/>
        <sz val="14"/>
        <color rgb="FFC00000"/>
        <rFont val="Arial"/>
        <family val="2"/>
      </rPr>
      <t>PROMEDIO()</t>
    </r>
    <r>
      <rPr>
        <sz val="14"/>
        <color theme="1"/>
        <rFont val="Arial"/>
        <family val="2"/>
      </rPr>
      <t xml:space="preserve">, </t>
    </r>
    <r>
      <rPr>
        <b/>
        <sz val="14"/>
        <color rgb="FFC00000"/>
        <rFont val="Arial"/>
        <family val="2"/>
      </rPr>
      <t>MEDIANA()</t>
    </r>
    <r>
      <rPr>
        <sz val="14"/>
        <color theme="1"/>
        <rFont val="Arial"/>
        <family val="2"/>
      </rPr>
      <t xml:space="preserve">, </t>
    </r>
    <r>
      <rPr>
        <b/>
        <sz val="14"/>
        <color rgb="FFC00000"/>
        <rFont val="Arial"/>
        <family val="2"/>
      </rPr>
      <t>MIN()</t>
    </r>
    <r>
      <rPr>
        <sz val="14"/>
        <color theme="1"/>
        <rFont val="Arial"/>
        <family val="2"/>
      </rPr>
      <t xml:space="preserve"> y </t>
    </r>
    <r>
      <rPr>
        <b/>
        <sz val="14"/>
        <color rgb="FFC00000"/>
        <rFont val="Arial"/>
        <family val="2"/>
      </rPr>
      <t>MAX()</t>
    </r>
  </si>
  <si>
    <t xml:space="preserve">                         + Valor Residual  ---------------------------------------------------------&gt;</t>
  </si>
  <si>
    <t>Resultado</t>
  </si>
  <si>
    <t>Mb=Valor Mdo/Rdo</t>
  </si>
  <si>
    <t>Valor (según Rdo)</t>
  </si>
  <si>
    <t>Sport Lisboa e Benfica Futebol SAD (ELI: SLBEN)</t>
  </si>
  <si>
    <t>Empresa</t>
  </si>
  <si>
    <t>Rentabilidad</t>
  </si>
  <si>
    <t>Deberíamos utilizar una muestra amplia de empresas textiles que cotizan en bolsa, no una sola entidad.</t>
  </si>
  <si>
    <t>https://www.elconfidencial.com/empresas/2018-04-25/permira-compra-bimba-y-lola-reticencias-banca_1554643/</t>
  </si>
  <si>
    <t>¿Bimba y Lola? Dicen 400 millones €…</t>
  </si>
  <si>
    <t>* Diseño - Agregar elemento de gráfico - Etiquetas - Nombre de la serie</t>
  </si>
  <si>
    <t>* Diseño - Agregar elemento de gráfico  - Rótulos de eje</t>
  </si>
  <si>
    <t>* Formato de serie de datos - Relleno  - Sin relleno</t>
  </si>
  <si>
    <t>* Diseño - Agregar elemento de gráfico - añadir título del gráfico</t>
  </si>
  <si>
    <t>https://es.investing.com</t>
  </si>
  <si>
    <t>https://www.transfermarkt.es/spieler-statistik/wertvollstemannschaften/marktwertetop</t>
  </si>
  <si>
    <t>Futbol Club Barcelona</t>
  </si>
  <si>
    <t>Ajax de Ámsterdam (AFC: AJAX)</t>
  </si>
  <si>
    <r>
      <rPr>
        <b/>
        <sz val="12"/>
        <color rgb="FFFF0000"/>
        <rFont val="Arial"/>
        <family val="2"/>
      </rPr>
      <t>Ojo</t>
    </r>
    <r>
      <rPr>
        <sz val="12"/>
        <rFont val="Arial"/>
        <family val="2"/>
      </rPr>
      <t>, de billones a millones se multiplica por mil</t>
    </r>
  </si>
  <si>
    <r>
      <t xml:space="preserve">* Insertar - Gráfico </t>
    </r>
    <r>
      <rPr>
        <b/>
        <sz val="12"/>
        <color rgb="FFFF0000"/>
        <rFont val="Calibri"/>
        <family val="2"/>
        <scheme val="minor"/>
      </rPr>
      <t>Burbuja</t>
    </r>
    <r>
      <rPr>
        <sz val="12"/>
        <color theme="1"/>
        <rFont val="Calibri"/>
        <family val="2"/>
        <scheme val="minor"/>
      </rPr>
      <t xml:space="preserve"> [Seleccionar datos] [Editar] Área proporcional al Precio Pagado</t>
    </r>
  </si>
  <si>
    <t xml:space="preserve"> </t>
  </si>
  <si>
    <r>
      <rPr>
        <b/>
        <sz val="12"/>
        <color indexed="10"/>
        <rFont val="Arial"/>
        <family val="2"/>
      </rPr>
      <t xml:space="preserve">4) </t>
    </r>
    <r>
      <rPr>
        <sz val="12"/>
        <rFont val="Arial"/>
        <family val="2"/>
      </rPr>
      <t xml:space="preserve">Buscaremos la información financiera de </t>
    </r>
    <r>
      <rPr>
        <b/>
        <sz val="12"/>
        <color indexed="10"/>
        <rFont val="Arial"/>
        <family val="2"/>
      </rPr>
      <t xml:space="preserve">Desigual, Pepe Jeans </t>
    </r>
    <r>
      <rPr>
        <sz val="12"/>
        <rFont val="Arial"/>
        <family val="2"/>
      </rPr>
      <t>y</t>
    </r>
    <r>
      <rPr>
        <b/>
        <sz val="12"/>
        <color indexed="10"/>
        <rFont val="Arial"/>
        <family val="2"/>
      </rPr>
      <t xml:space="preserve"> Mayoral</t>
    </r>
    <r>
      <rPr>
        <sz val="12"/>
        <rFont val="Arial"/>
        <family val="2"/>
      </rPr>
      <t xml:space="preserve"> en </t>
    </r>
    <r>
      <rPr>
        <b/>
        <sz val="12"/>
        <color indexed="10"/>
        <rFont val="Arial"/>
        <family val="2"/>
      </rPr>
      <t>SABI</t>
    </r>
  </si>
  <si>
    <r>
      <rPr>
        <b/>
        <sz val="10"/>
        <color rgb="FFFF0000"/>
        <rFont val="Arial"/>
        <family val="2"/>
      </rPr>
      <t>Ojo</t>
    </r>
    <r>
      <rPr>
        <sz val="10"/>
        <rFont val="Arial"/>
        <family val="2"/>
      </rPr>
      <t>, si buscas Inditex en SABI, ten en cuenta que es un Grupo de Consolidación</t>
    </r>
  </si>
  <si>
    <r>
      <rPr>
        <sz val="12"/>
        <rFont val="Arial"/>
        <family val="2"/>
      </rPr>
      <t>o en la página web del</t>
    </r>
    <r>
      <rPr>
        <b/>
        <sz val="12"/>
        <color rgb="FFFF0000"/>
        <rFont val="Arial"/>
        <family val="2"/>
      </rPr>
      <t xml:space="preserve"> Real Madrid:</t>
    </r>
  </si>
  <si>
    <r>
      <t xml:space="preserve">¿Mejor la media o la </t>
    </r>
    <r>
      <rPr>
        <b/>
        <sz val="12"/>
        <color rgb="FFFF0000"/>
        <rFont val="Arial"/>
        <family val="2"/>
      </rPr>
      <t>mediana</t>
    </r>
    <r>
      <rPr>
        <sz val="12"/>
        <rFont val="Arial"/>
        <family val="2"/>
      </rPr>
      <t xml:space="preserve">? </t>
    </r>
  </si>
  <si>
    <t>APELLIDO y NOMBRE</t>
  </si>
  <si>
    <t>NIP</t>
  </si>
  <si>
    <t xml:space="preserve">  - Después prepararemos un modelo de forma que seleccionando el sector, las ventas y el beneficio, obtengamos el valor según este método</t>
  </si>
  <si>
    <t>https://www.tesla.com/autopilot</t>
  </si>
  <si>
    <t>https://www.gurufocus.com/stock/TEF/dcf</t>
  </si>
  <si>
    <t>Calculadora de Flujos de Caja Futuros:</t>
  </si>
  <si>
    <t>Red neuronal de un Tesla:</t>
  </si>
  <si>
    <t>https://www.20minutos.es/tecnologia/actualidad/tesla-desarrolla-el-quinto-superordenador-mas-potente-del-mundo-para-su-conduccion-autonoma-4741240/</t>
  </si>
  <si>
    <t>Según Transfermarkt (solo jugadores)</t>
  </si>
  <si>
    <t>INVESTING:</t>
  </si>
  <si>
    <t>SABI:</t>
  </si>
  <si>
    <r>
      <rPr>
        <b/>
        <sz val="11"/>
        <color rgb="FFFF0000"/>
        <rFont val="Arial"/>
        <family val="2"/>
      </rPr>
      <t>Ojo</t>
    </r>
    <r>
      <rPr>
        <sz val="11"/>
        <rFont val="Arial"/>
        <family val="2"/>
      </rPr>
      <t xml:space="preserve">, la empresa propietaria de la marca Desigual se llama </t>
    </r>
    <r>
      <rPr>
        <b/>
        <sz val="11"/>
        <color indexed="10"/>
        <rFont val="Arial"/>
        <family val="2"/>
      </rPr>
      <t>Abasic S.A.</t>
    </r>
  </si>
  <si>
    <t>https://www.fcbarcelona.es/es/club/organizacion-y-plan-estrategico/comisiones-y-organos/reportes-anuales</t>
  </si>
  <si>
    <t>Desigual (Abasic SA)</t>
  </si>
  <si>
    <r>
      <rPr>
        <b/>
        <sz val="12"/>
        <color indexed="10"/>
        <rFont val="Arial"/>
        <family val="2"/>
      </rPr>
      <t xml:space="preserve">1) </t>
    </r>
    <r>
      <rPr>
        <sz val="12"/>
        <rFont val="Arial"/>
        <family val="2"/>
      </rPr>
      <t xml:space="preserve">Buscaremos en </t>
    </r>
    <r>
      <rPr>
        <b/>
        <sz val="12"/>
        <color indexed="10"/>
        <rFont val="Arial"/>
        <family val="2"/>
      </rPr>
      <t xml:space="preserve">Investing o SABI </t>
    </r>
    <r>
      <rPr>
        <sz val="12"/>
        <rFont val="Arial"/>
        <family val="2"/>
      </rPr>
      <t xml:space="preserve">la capitalización bursátil (valor de mercado) de Inditex. </t>
    </r>
    <r>
      <rPr>
        <b/>
        <sz val="12"/>
        <color indexed="10"/>
        <rFont val="Arial"/>
        <family val="2"/>
      </rPr>
      <t>¡No confundas con el precio de una acción!</t>
    </r>
    <r>
      <rPr>
        <sz val="12"/>
        <rFont val="Arial"/>
        <family val="2"/>
      </rPr>
      <t xml:space="preserve"> </t>
    </r>
  </si>
  <si>
    <r>
      <rPr>
        <sz val="12"/>
        <rFont val="Arial"/>
        <family val="2"/>
      </rPr>
      <t xml:space="preserve">y en la del </t>
    </r>
    <r>
      <rPr>
        <b/>
        <sz val="12"/>
        <color rgb="FFFF0000"/>
        <rFont val="Arial"/>
        <family val="2"/>
      </rPr>
      <t>Barcelona FC:</t>
    </r>
  </si>
  <si>
    <r>
      <t xml:space="preserve">Para poner en </t>
    </r>
    <r>
      <rPr>
        <b/>
        <sz val="11"/>
        <color rgb="FFFF0000"/>
        <rFont val="Arial"/>
        <family val="2"/>
      </rPr>
      <t>€</t>
    </r>
    <r>
      <rPr>
        <sz val="11"/>
        <rFont val="Arial"/>
        <family val="2"/>
      </rPr>
      <t xml:space="preserve"> en vez de $, Ir a "Gestionar Cuenta", y la izquierda clic en los tres puntitos y clic en "Opciones de Visualización"</t>
    </r>
  </si>
  <si>
    <r>
      <rPr>
        <b/>
        <sz val="16"/>
        <color rgb="FFFF0000"/>
        <rFont val="Arial"/>
        <family val="2"/>
      </rPr>
      <t>Ejercicio:</t>
    </r>
    <r>
      <rPr>
        <sz val="16"/>
        <rFont val="Arial"/>
        <family val="2"/>
      </rPr>
      <t xml:space="preserve"> Prueba con un piso con 5 habitaciones y calefacción... ¿Cuál es el precio recomendado?</t>
    </r>
    <r>
      <rPr>
        <sz val="16"/>
        <color theme="0" tint="-4.9989318521683403E-2"/>
        <rFont val="Arial"/>
        <family val="2"/>
      </rPr>
      <t>...........</t>
    </r>
  </si>
  <si>
    <t>https://cuarzo.unizar.es:9443/public/SABI_info.html</t>
  </si>
  <si>
    <r>
      <rPr>
        <b/>
        <sz val="12"/>
        <color indexed="10"/>
        <rFont val="Arial"/>
        <family val="2"/>
      </rPr>
      <t xml:space="preserve">2) </t>
    </r>
    <r>
      <rPr>
        <sz val="12"/>
        <rFont val="Arial"/>
        <family val="2"/>
      </rPr>
      <t xml:space="preserve">Buscaremos la información financiera en </t>
    </r>
    <r>
      <rPr>
        <b/>
        <sz val="12"/>
        <color rgb="FFFF0000"/>
        <rFont val="Arial"/>
        <family val="2"/>
      </rPr>
      <t>SABI:  ciberconta.unizar.es</t>
    </r>
  </si>
  <si>
    <t>Transfermarkt (los jugadores):</t>
  </si>
  <si>
    <t>http://ciberconta.unizar.es/sabi</t>
  </si>
  <si>
    <t>Rdo Expl</t>
  </si>
  <si>
    <t>Rdo Ejer</t>
  </si>
  <si>
    <t>Capitalizacion</t>
  </si>
  <si>
    <t>https://www.eldebate.com/economia/20250126/crisis-bimba-lola-marca-podria-estar-quemandose_263046.html</t>
  </si>
  <si>
    <t>https://www.realmadrid.com/es-ES/el-club/transparencia/cuentas-anuales</t>
  </si>
  <si>
    <t>https://ciberconta.unizar.es/orbis</t>
  </si>
  <si>
    <r>
      <rPr>
        <b/>
        <sz val="12"/>
        <color rgb="FFFF0000"/>
        <rFont val="Arial"/>
        <family val="2"/>
      </rPr>
      <t>1)</t>
    </r>
    <r>
      <rPr>
        <sz val="12"/>
        <rFont val="Arial"/>
        <family val="2"/>
      </rPr>
      <t xml:space="preserve"> Busca en </t>
    </r>
    <r>
      <rPr>
        <b/>
        <sz val="12"/>
        <color rgb="FFFF0000"/>
        <rFont val="Arial"/>
        <family val="2"/>
      </rPr>
      <t>INVESTING</t>
    </r>
    <r>
      <rPr>
        <sz val="12"/>
        <rFont val="Arial"/>
        <family val="2"/>
      </rPr>
      <t xml:space="preserve"> la capitalización bursátil y datos financieros del Ajax de Amsterdam, Benfica de Lisboa, Juventus de Turín, Manchester United, Borussia de Dortmund, u otros</t>
    </r>
  </si>
  <si>
    <t>Ni el Real Madrid Club de Fútbol ni el Fútbol Club Barcelona cotizan en bolsa ni siquiera son Sociedades Anónimas Deportivas, sino que pertenecen a los socios</t>
  </si>
  <si>
    <r>
      <rPr>
        <b/>
        <sz val="12"/>
        <color rgb="FFFF0000"/>
        <rFont val="Arial"/>
        <family val="2"/>
      </rPr>
      <t xml:space="preserve">3) </t>
    </r>
    <r>
      <rPr>
        <sz val="12"/>
        <rFont val="Arial"/>
        <family val="2"/>
      </rPr>
      <t>Realiza los cálculos correspondientes:</t>
    </r>
  </si>
  <si>
    <r>
      <rPr>
        <b/>
        <sz val="12"/>
        <color rgb="FFFF0000"/>
        <rFont val="Arial"/>
        <family val="2"/>
      </rPr>
      <t>2)</t>
    </r>
    <r>
      <rPr>
        <sz val="12"/>
        <rFont val="Arial"/>
        <family val="2"/>
      </rPr>
      <t xml:space="preserve"> Busca las cuentas anuales del Real Madrid y Barcelona en </t>
    </r>
    <r>
      <rPr>
        <b/>
        <sz val="12"/>
        <color rgb="FFFF0000"/>
        <rFont val="Arial"/>
        <family val="2"/>
      </rPr>
      <t>SABI</t>
    </r>
    <r>
      <rPr>
        <sz val="12"/>
        <rFont val="Arial"/>
        <family val="2"/>
      </rPr>
      <t xml:space="preserve"> u </t>
    </r>
    <r>
      <rPr>
        <b/>
        <sz val="12"/>
        <color rgb="FFFF0000"/>
        <rFont val="Arial"/>
        <family val="2"/>
      </rPr>
      <t>ORBIS</t>
    </r>
  </si>
  <si>
    <t>https://www.euribor.com.es/2021/04/22/stoxx-europe-football/</t>
  </si>
  <si>
    <t>Stoxx europe football</t>
  </si>
  <si>
    <t>https://www.investing.com/indices/stoxx-europe-football</t>
  </si>
  <si>
    <t>https://brandirectory.com/reports/football</t>
  </si>
  <si>
    <t>Brand Finance (la marca):</t>
  </si>
  <si>
    <t>https://www.forbes.com/lists/soccer-valuations/</t>
  </si>
  <si>
    <t>Compara el resultado conel propuesto por:</t>
  </si>
  <si>
    <t xml:space="preserve"> Forbes (Enterprise value):</t>
  </si>
  <si>
    <t>https://x.com/juanmacias/status/956593298726105093</t>
  </si>
  <si>
    <r>
      <t xml:space="preserve">Anécdota </t>
    </r>
    <r>
      <rPr>
        <b/>
        <sz val="16"/>
        <color rgb="FFFF0000"/>
        <rFont val="Calibri"/>
        <family val="2"/>
        <scheme val="minor"/>
      </rPr>
      <t>conocimientos avanzados</t>
    </r>
    <r>
      <rPr>
        <sz val="16"/>
        <color rgb="FFFF0000"/>
        <rFont val="Calibri"/>
        <family val="2"/>
        <scheme val="minor"/>
      </rPr>
      <t xml:space="preserve"> de Excel -&gt;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</si>
</sst>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#,##0\ &quot;€&quot;;[Red]\-#,##0\ &quot;€&quot;"/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&quot;€&quot;_-;\-* #,##0\ &quot;€&quot;_-;_-* &quot;-&quot;??\ &quot;€&quot;_-;_-@_-"/>
    <numFmt numFmtId="165" formatCode="0_ ;[Red]\-0\ "/>
    <numFmt numFmtId="166" formatCode="#,##0_ ;[Red]\-#,##0\ "/>
  </numFmts>
  <fonts count="6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u/>
      <sz val="12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4"/>
      <color indexed="10"/>
      <name val="Arial"/>
      <family val="2"/>
    </font>
    <font>
      <b/>
      <sz val="11"/>
      <color indexed="10"/>
      <name val="Arial"/>
      <family val="2"/>
    </font>
    <font>
      <b/>
      <sz val="12"/>
      <color indexed="10"/>
      <name val="Arial"/>
      <family val="2"/>
    </font>
    <font>
      <sz val="14"/>
      <color indexed="8"/>
      <name val="Arial"/>
      <family val="2"/>
    </font>
    <font>
      <b/>
      <sz val="12"/>
      <name val="Arial"/>
      <family val="2"/>
    </font>
    <font>
      <b/>
      <sz val="10"/>
      <color indexed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b/>
      <sz val="14"/>
      <color indexed="62"/>
      <name val="Arial"/>
      <family val="2"/>
    </font>
    <font>
      <b/>
      <sz val="14"/>
      <color indexed="17"/>
      <name val="Arial"/>
      <family val="2"/>
    </font>
    <font>
      <b/>
      <sz val="14"/>
      <color indexed="36"/>
      <name val="Arial"/>
      <family val="2"/>
    </font>
    <font>
      <b/>
      <sz val="14"/>
      <color indexed="6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u/>
      <sz val="12"/>
      <color theme="10"/>
      <name val="Arial"/>
      <family val="2"/>
    </font>
    <font>
      <b/>
      <sz val="12"/>
      <color rgb="FFFF0000"/>
      <name val="Arial"/>
      <family val="2"/>
    </font>
    <font>
      <b/>
      <sz val="11"/>
      <color rgb="FF00B050"/>
      <name val="Arial"/>
      <family val="2"/>
    </font>
    <font>
      <b/>
      <sz val="11"/>
      <color theme="4"/>
      <name val="Arial"/>
      <family val="2"/>
    </font>
    <font>
      <b/>
      <sz val="11"/>
      <color rgb="FF7030A0"/>
      <name val="Calibri"/>
      <family val="2"/>
      <scheme val="minor"/>
    </font>
    <font>
      <b/>
      <sz val="10"/>
      <color rgb="FFC00000"/>
      <name val="Arial"/>
      <family val="2"/>
    </font>
    <font>
      <u/>
      <sz val="16"/>
      <color theme="1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9"/>
      <name val="Arial"/>
      <family val="2"/>
    </font>
    <font>
      <b/>
      <sz val="14"/>
      <color rgb="FFC00000"/>
      <name val="Arial"/>
      <family val="2"/>
    </font>
    <font>
      <b/>
      <sz val="14"/>
      <color rgb="FFFF0000"/>
      <name val="Arial"/>
      <family val="2"/>
    </font>
    <font>
      <b/>
      <u/>
      <sz val="14"/>
      <color theme="10"/>
      <name val="Arial"/>
      <family val="2"/>
    </font>
    <font>
      <sz val="9"/>
      <color theme="1"/>
      <name val="Arial"/>
      <family val="2"/>
    </font>
    <font>
      <b/>
      <sz val="12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6"/>
      <name val="Arial"/>
      <family val="2"/>
    </font>
    <font>
      <b/>
      <sz val="16"/>
      <color rgb="FFFF0000"/>
      <name val="Arial"/>
      <family val="2"/>
    </font>
    <font>
      <sz val="16"/>
      <color theme="0" tint="-4.9989318521683403E-2"/>
      <name val="Arial"/>
      <family val="2"/>
    </font>
    <font>
      <b/>
      <u/>
      <sz val="12"/>
      <color theme="10"/>
      <name val="Arial"/>
      <family val="2"/>
    </font>
    <font>
      <sz val="16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9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theme="6" tint="-0.499984740745262"/>
      </left>
      <right/>
      <top style="medium">
        <color theme="6" tint="-0.499984740745262"/>
      </top>
      <bottom/>
      <diagonal/>
    </border>
    <border>
      <left/>
      <right/>
      <top style="medium">
        <color theme="6" tint="-0.499984740745262"/>
      </top>
      <bottom/>
      <diagonal/>
    </border>
    <border>
      <left/>
      <right style="medium">
        <color theme="6" tint="-0.499984740745262"/>
      </right>
      <top style="medium">
        <color theme="6" tint="-0.499984740745262"/>
      </top>
      <bottom/>
      <diagonal/>
    </border>
    <border>
      <left style="medium">
        <color theme="6" tint="-0.499984740745262"/>
      </left>
      <right/>
      <top/>
      <bottom/>
      <diagonal/>
    </border>
    <border>
      <left/>
      <right style="medium">
        <color theme="6" tint="-0.499984740745262"/>
      </right>
      <top/>
      <bottom/>
      <diagonal/>
    </border>
    <border>
      <left style="medium">
        <color theme="6" tint="-0.499984740745262"/>
      </left>
      <right/>
      <top/>
      <bottom style="medium">
        <color theme="6" tint="-0.499984740745262"/>
      </bottom>
      <diagonal/>
    </border>
    <border>
      <left/>
      <right/>
      <top/>
      <bottom style="medium">
        <color theme="6" tint="-0.499984740745262"/>
      </bottom>
      <diagonal/>
    </border>
    <border>
      <left/>
      <right style="medium">
        <color theme="6" tint="-0.499984740745262"/>
      </right>
      <top/>
      <bottom style="medium">
        <color theme="6" tint="-0.499984740745262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hair">
        <color indexed="64"/>
      </bottom>
      <diagonal/>
    </border>
    <border>
      <left style="medium">
        <color rgb="FFFF0000"/>
      </left>
      <right style="medium">
        <color rgb="FFFF0000"/>
      </right>
      <top style="hair">
        <color indexed="64"/>
      </top>
      <bottom style="medium">
        <color indexed="64"/>
      </bottom>
      <diagonal/>
    </border>
    <border>
      <left style="hair">
        <color theme="6" tint="-0.499984740745262"/>
      </left>
      <right/>
      <top style="hair">
        <color theme="6" tint="-0.499984740745262"/>
      </top>
      <bottom/>
      <diagonal/>
    </border>
    <border>
      <left/>
      <right/>
      <top style="hair">
        <color theme="6" tint="-0.499984740745262"/>
      </top>
      <bottom/>
      <diagonal/>
    </border>
    <border>
      <left/>
      <right style="hair">
        <color theme="6" tint="-0.499984740745262"/>
      </right>
      <top style="hair">
        <color theme="6" tint="-0.499984740745262"/>
      </top>
      <bottom/>
      <diagonal/>
    </border>
    <border>
      <left style="hair">
        <color theme="6" tint="-0.499984740745262"/>
      </left>
      <right/>
      <top/>
      <bottom style="hair">
        <color theme="6" tint="-0.499984740745262"/>
      </bottom>
      <diagonal/>
    </border>
    <border>
      <left/>
      <right/>
      <top/>
      <bottom style="hair">
        <color theme="6" tint="-0.499984740745262"/>
      </bottom>
      <diagonal/>
    </border>
    <border>
      <left/>
      <right style="hair">
        <color theme="6" tint="-0.499984740745262"/>
      </right>
      <top/>
      <bottom style="hair">
        <color theme="6" tint="-0.499984740745262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rgb="FFFF0000"/>
      </right>
      <top style="hair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hair">
        <color indexed="64"/>
      </top>
      <bottom style="medium">
        <color rgb="FFFF0000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7">
    <xf numFmtId="0" fontId="0" fillId="0" borderId="0"/>
    <xf numFmtId="0" fontId="20" fillId="0" borderId="0" applyNumberForma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" fillId="0" borderId="0"/>
    <xf numFmtId="0" fontId="1" fillId="0" borderId="0"/>
    <xf numFmtId="9" fontId="19" fillId="0" borderId="0" applyFont="0" applyFill="0" applyBorder="0" applyAlignment="0" applyProtection="0"/>
  </cellStyleXfs>
  <cellXfs count="395">
    <xf numFmtId="0" fontId="0" fillId="0" borderId="0" xfId="0"/>
    <xf numFmtId="0" fontId="0" fillId="0" borderId="0" xfId="0" applyAlignment="1">
      <alignment horizontal="right"/>
    </xf>
    <xf numFmtId="0" fontId="22" fillId="0" borderId="0" xfId="0" applyFont="1"/>
    <xf numFmtId="0" fontId="23" fillId="0" borderId="0" xfId="0" applyFont="1"/>
    <xf numFmtId="0" fontId="24" fillId="2" borderId="57" xfId="0" applyFont="1" applyFill="1" applyBorder="1"/>
    <xf numFmtId="0" fontId="23" fillId="2" borderId="58" xfId="0" applyFont="1" applyFill="1" applyBorder="1"/>
    <xf numFmtId="0" fontId="23" fillId="2" borderId="59" xfId="0" applyFont="1" applyFill="1" applyBorder="1" applyAlignment="1">
      <alignment horizontal="left"/>
    </xf>
    <xf numFmtId="0" fontId="25" fillId="0" borderId="0" xfId="0" applyFont="1"/>
    <xf numFmtId="0" fontId="23" fillId="2" borderId="60" xfId="0" applyFont="1" applyFill="1" applyBorder="1"/>
    <xf numFmtId="0" fontId="23" fillId="2" borderId="0" xfId="0" applyFont="1" applyFill="1" applyBorder="1"/>
    <xf numFmtId="0" fontId="23" fillId="2" borderId="61" xfId="0" applyFont="1" applyFill="1" applyBorder="1" applyAlignment="1">
      <alignment horizontal="left"/>
    </xf>
    <xf numFmtId="0" fontId="26" fillId="0" borderId="0" xfId="0" applyFont="1"/>
    <xf numFmtId="0" fontId="27" fillId="2" borderId="62" xfId="0" applyFont="1" applyFill="1" applyBorder="1"/>
    <xf numFmtId="0" fontId="26" fillId="2" borderId="63" xfId="0" applyFont="1" applyFill="1" applyBorder="1"/>
    <xf numFmtId="0" fontId="26" fillId="2" borderId="64" xfId="0" applyFont="1" applyFill="1" applyBorder="1" applyAlignment="1">
      <alignment horizontal="left"/>
    </xf>
    <xf numFmtId="0" fontId="26" fillId="0" borderId="0" xfId="0" applyFont="1" applyAlignment="1">
      <alignment horizontal="left"/>
    </xf>
    <xf numFmtId="0" fontId="23" fillId="2" borderId="62" xfId="0" applyFont="1" applyFill="1" applyBorder="1"/>
    <xf numFmtId="0" fontId="23" fillId="2" borderId="63" xfId="0" applyFont="1" applyFill="1" applyBorder="1"/>
    <xf numFmtId="0" fontId="23" fillId="2" borderId="64" xfId="0" applyFont="1" applyFill="1" applyBorder="1" applyAlignment="1">
      <alignment horizontal="left"/>
    </xf>
    <xf numFmtId="0" fontId="0" fillId="3" borderId="1" xfId="0" applyFill="1" applyBorder="1"/>
    <xf numFmtId="0" fontId="0" fillId="3" borderId="2" xfId="0" applyFill="1" applyBorder="1"/>
    <xf numFmtId="0" fontId="1" fillId="3" borderId="3" xfId="4" applyFill="1" applyBorder="1"/>
    <xf numFmtId="0" fontId="1" fillId="3" borderId="0" xfId="4" applyFill="1" applyBorder="1"/>
    <xf numFmtId="0" fontId="1" fillId="3" borderId="4" xfId="4" applyFill="1" applyBorder="1"/>
    <xf numFmtId="0" fontId="28" fillId="3" borderId="5" xfId="4" applyFont="1" applyFill="1" applyBorder="1"/>
    <xf numFmtId="0" fontId="28" fillId="3" borderId="6" xfId="4" applyFont="1" applyFill="1" applyBorder="1"/>
    <xf numFmtId="0" fontId="28" fillId="3" borderId="7" xfId="4" applyFont="1" applyFill="1" applyBorder="1"/>
    <xf numFmtId="0" fontId="0" fillId="0" borderId="0" xfId="0" applyAlignment="1">
      <alignment horizontal="center"/>
    </xf>
    <xf numFmtId="0" fontId="23" fillId="2" borderId="0" xfId="0" applyFont="1" applyFill="1" applyBorder="1" applyAlignment="1">
      <alignment horizontal="center"/>
    </xf>
    <xf numFmtId="0" fontId="26" fillId="2" borderId="63" xfId="0" applyFont="1" applyFill="1" applyBorder="1" applyAlignment="1">
      <alignment horizontal="center"/>
    </xf>
    <xf numFmtId="0" fontId="26" fillId="0" borderId="0" xfId="0" applyFont="1" applyAlignment="1">
      <alignment horizontal="center"/>
    </xf>
    <xf numFmtId="0" fontId="23" fillId="2" borderId="58" xfId="0" applyFont="1" applyFill="1" applyBorder="1" applyAlignment="1">
      <alignment horizontal="center"/>
    </xf>
    <xf numFmtId="0" fontId="23" fillId="2" borderId="63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1" fillId="3" borderId="0" xfId="4" applyFill="1" applyBorder="1" applyAlignment="1">
      <alignment horizontal="center"/>
    </xf>
    <xf numFmtId="0" fontId="28" fillId="3" borderId="0" xfId="4" applyFont="1" applyFill="1" applyBorder="1" applyAlignment="1">
      <alignment vertical="center"/>
    </xf>
    <xf numFmtId="0" fontId="28" fillId="3" borderId="0" xfId="4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3" fillId="2" borderId="0" xfId="0" applyFont="1" applyFill="1" applyBorder="1" applyAlignment="1">
      <alignment horizontal="center" vertical="center"/>
    </xf>
    <xf numFmtId="0" fontId="26" fillId="2" borderId="63" xfId="0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3" fillId="2" borderId="58" xfId="0" applyFont="1" applyFill="1" applyBorder="1" applyAlignment="1">
      <alignment horizontal="center" vertical="center"/>
    </xf>
    <xf numFmtId="0" fontId="23" fillId="2" borderId="63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" fillId="3" borderId="0" xfId="4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4" fillId="2" borderId="58" xfId="0" applyFont="1" applyFill="1" applyBorder="1" applyAlignment="1">
      <alignment vertical="center"/>
    </xf>
    <xf numFmtId="0" fontId="23" fillId="2" borderId="0" xfId="0" applyFont="1" applyFill="1" applyBorder="1" applyAlignment="1">
      <alignment vertical="center"/>
    </xf>
    <xf numFmtId="0" fontId="26" fillId="2" borderId="63" xfId="0" applyFont="1" applyFill="1" applyBorder="1" applyAlignment="1">
      <alignment vertical="center"/>
    </xf>
    <xf numFmtId="0" fontId="26" fillId="0" borderId="0" xfId="0" applyFont="1" applyAlignment="1">
      <alignment vertical="center"/>
    </xf>
    <xf numFmtId="0" fontId="23" fillId="2" borderId="58" xfId="0" applyFont="1" applyFill="1" applyBorder="1" applyAlignment="1">
      <alignment vertical="center"/>
    </xf>
    <xf numFmtId="0" fontId="23" fillId="2" borderId="63" xfId="0" applyFont="1" applyFill="1" applyBorder="1" applyAlignment="1">
      <alignment vertical="center"/>
    </xf>
    <xf numFmtId="0" fontId="23" fillId="0" borderId="0" xfId="0" applyFont="1" applyAlignment="1">
      <alignment vertical="center"/>
    </xf>
    <xf numFmtId="0" fontId="1" fillId="3" borderId="0" xfId="4" applyFill="1" applyBorder="1" applyAlignment="1">
      <alignment vertical="center"/>
    </xf>
    <xf numFmtId="0" fontId="29" fillId="3" borderId="6" xfId="4" applyFont="1" applyFill="1" applyBorder="1" applyAlignment="1">
      <alignment vertical="center"/>
    </xf>
    <xf numFmtId="0" fontId="0" fillId="3" borderId="1" xfId="0" applyFill="1" applyBorder="1" applyAlignment="1">
      <alignment horizontal="center"/>
    </xf>
    <xf numFmtId="0" fontId="28" fillId="3" borderId="6" xfId="4" applyFont="1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0" fontId="28" fillId="3" borderId="6" xfId="4" applyFont="1" applyFill="1" applyBorder="1" applyAlignment="1">
      <alignment horizontal="center" vertical="center"/>
    </xf>
    <xf numFmtId="0" fontId="28" fillId="3" borderId="4" xfId="4" applyFont="1" applyFill="1" applyBorder="1" applyAlignment="1">
      <alignment vertical="center"/>
    </xf>
    <xf numFmtId="0" fontId="1" fillId="3" borderId="7" xfId="4" applyFill="1" applyBorder="1"/>
    <xf numFmtId="0" fontId="30" fillId="4" borderId="8" xfId="4" applyFont="1" applyFill="1" applyBorder="1" applyAlignment="1">
      <alignment horizontal="center" vertical="center"/>
    </xf>
    <xf numFmtId="0" fontId="30" fillId="4" borderId="9" xfId="4" applyFont="1" applyFill="1" applyBorder="1" applyAlignment="1">
      <alignment horizontal="center" vertical="center"/>
    </xf>
    <xf numFmtId="0" fontId="30" fillId="4" borderId="10" xfId="4" applyFont="1" applyFill="1" applyBorder="1" applyAlignment="1">
      <alignment horizontal="center" vertical="center"/>
    </xf>
    <xf numFmtId="0" fontId="30" fillId="4" borderId="11" xfId="4" applyFont="1" applyFill="1" applyBorder="1" applyAlignment="1">
      <alignment horizontal="right" vertical="center"/>
    </xf>
    <xf numFmtId="0" fontId="30" fillId="4" borderId="12" xfId="4" applyFont="1" applyFill="1" applyBorder="1" applyAlignment="1">
      <alignment horizontal="right" vertical="center"/>
    </xf>
    <xf numFmtId="0" fontId="30" fillId="4" borderId="13" xfId="4" applyFont="1" applyFill="1" applyBorder="1" applyAlignment="1">
      <alignment horizontal="right" vertical="center"/>
    </xf>
    <xf numFmtId="0" fontId="31" fillId="4" borderId="14" xfId="0" applyFont="1" applyFill="1" applyBorder="1" applyAlignment="1">
      <alignment vertical="center"/>
    </xf>
    <xf numFmtId="0" fontId="0" fillId="4" borderId="15" xfId="0" applyFill="1" applyBorder="1" applyAlignment="1">
      <alignment horizontal="center"/>
    </xf>
    <xf numFmtId="0" fontId="31" fillId="4" borderId="16" xfId="0" applyFont="1" applyFill="1" applyBorder="1" applyAlignment="1">
      <alignment vertical="center"/>
    </xf>
    <xf numFmtId="0" fontId="0" fillId="4" borderId="14" xfId="0" applyFill="1" applyBorder="1" applyAlignment="1">
      <alignment vertical="center"/>
    </xf>
    <xf numFmtId="0" fontId="0" fillId="4" borderId="14" xfId="0" applyFill="1" applyBorder="1" applyAlignment="1">
      <alignment horizontal="center" vertical="center"/>
    </xf>
    <xf numFmtId="0" fontId="32" fillId="4" borderId="16" xfId="0" applyFont="1" applyFill="1" applyBorder="1" applyAlignment="1">
      <alignment horizontal="left"/>
    </xf>
    <xf numFmtId="0" fontId="33" fillId="4" borderId="14" xfId="0" applyFont="1" applyFill="1" applyBorder="1" applyAlignment="1">
      <alignment vertical="center"/>
    </xf>
    <xf numFmtId="0" fontId="33" fillId="4" borderId="14" xfId="0" applyFont="1" applyFill="1" applyBorder="1"/>
    <xf numFmtId="0" fontId="28" fillId="5" borderId="17" xfId="4" applyFont="1" applyFill="1" applyBorder="1" applyAlignment="1">
      <alignment horizontal="center" vertical="center"/>
    </xf>
    <xf numFmtId="164" fontId="28" fillId="5" borderId="17" xfId="3" applyNumberFormat="1" applyFont="1" applyFill="1" applyBorder="1" applyAlignment="1">
      <alignment horizontal="center" vertical="center"/>
    </xf>
    <xf numFmtId="0" fontId="28" fillId="5" borderId="18" xfId="4" applyFont="1" applyFill="1" applyBorder="1" applyAlignment="1">
      <alignment horizontal="center" vertical="center"/>
    </xf>
    <xf numFmtId="164" fontId="28" fillId="5" borderId="18" xfId="3" applyNumberFormat="1" applyFont="1" applyFill="1" applyBorder="1" applyAlignment="1">
      <alignment horizontal="center" vertical="center"/>
    </xf>
    <xf numFmtId="0" fontId="30" fillId="4" borderId="19" xfId="4" applyFont="1" applyFill="1" applyBorder="1" applyAlignment="1">
      <alignment horizontal="right" vertical="center"/>
    </xf>
    <xf numFmtId="0" fontId="30" fillId="4" borderId="9" xfId="4" applyFont="1" applyFill="1" applyBorder="1" applyAlignment="1">
      <alignment vertical="center"/>
    </xf>
    <xf numFmtId="0" fontId="30" fillId="4" borderId="10" xfId="4" applyFont="1" applyFill="1" applyBorder="1" applyAlignment="1">
      <alignment vertical="center"/>
    </xf>
    <xf numFmtId="2" fontId="28" fillId="6" borderId="17" xfId="4" applyNumberFormat="1" applyFont="1" applyFill="1" applyBorder="1" applyAlignment="1">
      <alignment horizontal="center" vertical="center"/>
    </xf>
    <xf numFmtId="2" fontId="28" fillId="6" borderId="20" xfId="4" applyNumberFormat="1" applyFont="1" applyFill="1" applyBorder="1" applyAlignment="1">
      <alignment horizontal="center" vertical="center"/>
    </xf>
    <xf numFmtId="2" fontId="28" fillId="6" borderId="18" xfId="4" applyNumberFormat="1" applyFont="1" applyFill="1" applyBorder="1" applyAlignment="1">
      <alignment horizontal="center" vertical="center"/>
    </xf>
    <xf numFmtId="2" fontId="28" fillId="6" borderId="21" xfId="4" applyNumberFormat="1" applyFont="1" applyFill="1" applyBorder="1" applyAlignment="1">
      <alignment horizontal="center" vertical="center"/>
    </xf>
    <xf numFmtId="2" fontId="28" fillId="6" borderId="9" xfId="4" applyNumberFormat="1" applyFont="1" applyFill="1" applyBorder="1" applyAlignment="1">
      <alignment horizontal="center" vertical="center"/>
    </xf>
    <xf numFmtId="2" fontId="28" fillId="6" borderId="10" xfId="4" applyNumberFormat="1" applyFont="1" applyFill="1" applyBorder="1" applyAlignment="1">
      <alignment horizontal="center" vertical="center"/>
    </xf>
    <xf numFmtId="164" fontId="28" fillId="6" borderId="17" xfId="4" applyNumberFormat="1" applyFont="1" applyFill="1" applyBorder="1" applyAlignment="1">
      <alignment horizontal="center" vertical="center"/>
    </xf>
    <xf numFmtId="164" fontId="28" fillId="6" borderId="18" xfId="4" applyNumberFormat="1" applyFont="1" applyFill="1" applyBorder="1" applyAlignment="1">
      <alignment horizontal="center" vertical="center"/>
    </xf>
    <xf numFmtId="2" fontId="28" fillId="5" borderId="17" xfId="4" applyNumberFormat="1" applyFont="1" applyFill="1" applyBorder="1" applyAlignment="1">
      <alignment horizontal="center" vertical="center"/>
    </xf>
    <xf numFmtId="2" fontId="28" fillId="5" borderId="20" xfId="4" applyNumberFormat="1" applyFont="1" applyFill="1" applyBorder="1" applyAlignment="1">
      <alignment horizontal="center" vertical="center"/>
    </xf>
    <xf numFmtId="2" fontId="28" fillId="5" borderId="18" xfId="4" applyNumberFormat="1" applyFont="1" applyFill="1" applyBorder="1" applyAlignment="1">
      <alignment horizontal="center" vertical="center"/>
    </xf>
    <xf numFmtId="2" fontId="28" fillId="5" borderId="21" xfId="4" applyNumberFormat="1" applyFont="1" applyFill="1" applyBorder="1" applyAlignment="1">
      <alignment horizontal="center" vertical="center"/>
    </xf>
    <xf numFmtId="0" fontId="30" fillId="5" borderId="12" xfId="4" applyFont="1" applyFill="1" applyBorder="1" applyAlignment="1">
      <alignment horizontal="right" vertical="center"/>
    </xf>
    <xf numFmtId="0" fontId="30" fillId="5" borderId="13" xfId="4" applyFont="1" applyFill="1" applyBorder="1" applyAlignment="1">
      <alignment horizontal="right" vertical="center"/>
    </xf>
    <xf numFmtId="0" fontId="27" fillId="0" borderId="0" xfId="0" applyFont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3" xfId="0" applyFill="1" applyBorder="1"/>
    <xf numFmtId="0" fontId="0" fillId="3" borderId="0" xfId="0" applyFill="1" applyBorder="1"/>
    <xf numFmtId="0" fontId="0" fillId="3" borderId="4" xfId="0" applyFill="1" applyBorder="1"/>
    <xf numFmtId="0" fontId="34" fillId="7" borderId="22" xfId="0" applyFont="1" applyFill="1" applyBorder="1" applyAlignment="1"/>
    <xf numFmtId="0" fontId="34" fillId="7" borderId="23" xfId="0" applyFont="1" applyFill="1" applyBorder="1" applyAlignment="1"/>
    <xf numFmtId="0" fontId="22" fillId="7" borderId="3" xfId="0" applyFont="1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" xfId="0" applyFill="1" applyBorder="1"/>
    <xf numFmtId="0" fontId="0" fillId="7" borderId="4" xfId="0" applyFill="1" applyBorder="1"/>
    <xf numFmtId="0" fontId="22" fillId="7" borderId="5" xfId="0" applyFont="1" applyFill="1" applyBorder="1"/>
    <xf numFmtId="0" fontId="0" fillId="7" borderId="6" xfId="0" applyFill="1" applyBorder="1"/>
    <xf numFmtId="0" fontId="0" fillId="7" borderId="7" xfId="0" applyFill="1" applyBorder="1"/>
    <xf numFmtId="0" fontId="2" fillId="3" borderId="0" xfId="4" applyFont="1" applyFill="1" applyBorder="1" applyAlignment="1">
      <alignment vertical="center"/>
    </xf>
    <xf numFmtId="0" fontId="3" fillId="3" borderId="0" xfId="4" applyFont="1" applyFill="1" applyBorder="1" applyAlignment="1">
      <alignment vertical="center"/>
    </xf>
    <xf numFmtId="0" fontId="4" fillId="3" borderId="0" xfId="4" applyFont="1" applyFill="1" applyBorder="1"/>
    <xf numFmtId="0" fontId="1" fillId="7" borderId="24" xfId="4" quotePrefix="1" applyFill="1" applyBorder="1" applyAlignment="1">
      <alignment horizontal="left"/>
    </xf>
    <xf numFmtId="0" fontId="1" fillId="7" borderId="8" xfId="4" applyFill="1" applyBorder="1" applyAlignment="1">
      <alignment horizontal="center"/>
    </xf>
    <xf numFmtId="0" fontId="1" fillId="7" borderId="25" xfId="4" quotePrefix="1" applyFill="1" applyBorder="1" applyAlignment="1">
      <alignment horizontal="left"/>
    </xf>
    <xf numFmtId="0" fontId="1" fillId="7" borderId="18" xfId="4" quotePrefix="1" applyFill="1" applyBorder="1" applyAlignment="1">
      <alignment horizontal="left"/>
    </xf>
    <xf numFmtId="0" fontId="1" fillId="7" borderId="27" xfId="4" applyFill="1" applyBorder="1" applyAlignment="1">
      <alignment horizontal="center"/>
    </xf>
    <xf numFmtId="0" fontId="1" fillId="7" borderId="28" xfId="4" quotePrefix="1" applyFill="1" applyBorder="1" applyAlignment="1">
      <alignment horizontal="left"/>
    </xf>
    <xf numFmtId="0" fontId="1" fillId="7" borderId="29" xfId="4" applyFill="1" applyBorder="1" applyAlignment="1">
      <alignment horizontal="center"/>
    </xf>
    <xf numFmtId="0" fontId="1" fillId="7" borderId="12" xfId="4" quotePrefix="1" applyFill="1" applyBorder="1" applyAlignment="1">
      <alignment horizontal="left"/>
    </xf>
    <xf numFmtId="0" fontId="0" fillId="4" borderId="14" xfId="0" applyFill="1" applyBorder="1" applyAlignment="1">
      <alignment horizontal="center"/>
    </xf>
    <xf numFmtId="0" fontId="23" fillId="2" borderId="60" xfId="0" quotePrefix="1" applyFont="1" applyFill="1" applyBorder="1"/>
    <xf numFmtId="0" fontId="35" fillId="3" borderId="0" xfId="1" applyFont="1" applyFill="1" applyBorder="1" applyAlignment="1">
      <alignment vertical="center"/>
    </xf>
    <xf numFmtId="0" fontId="4" fillId="3" borderId="3" xfId="4" quotePrefix="1" applyFont="1" applyFill="1" applyBorder="1"/>
    <xf numFmtId="0" fontId="4" fillId="3" borderId="0" xfId="4" applyFont="1" applyFill="1" applyBorder="1" applyAlignment="1">
      <alignment vertical="center"/>
    </xf>
    <xf numFmtId="0" fontId="30" fillId="4" borderId="30" xfId="4" applyFont="1" applyFill="1" applyBorder="1" applyAlignment="1">
      <alignment horizontal="right" vertical="center"/>
    </xf>
    <xf numFmtId="0" fontId="1" fillId="3" borderId="5" xfId="4" applyFill="1" applyBorder="1"/>
    <xf numFmtId="0" fontId="1" fillId="3" borderId="6" xfId="4" applyFill="1" applyBorder="1" applyAlignment="1">
      <alignment horizontal="center"/>
    </xf>
    <xf numFmtId="0" fontId="1" fillId="3" borderId="6" xfId="4" applyFill="1" applyBorder="1" applyAlignment="1">
      <alignment horizontal="center" vertical="center"/>
    </xf>
    <xf numFmtId="0" fontId="1" fillId="3" borderId="6" xfId="4" applyFill="1" applyBorder="1"/>
    <xf numFmtId="164" fontId="28" fillId="5" borderId="31" xfId="3" applyNumberFormat="1" applyFont="1" applyFill="1" applyBorder="1" applyAlignment="1">
      <alignment horizontal="center" vertical="center"/>
    </xf>
    <xf numFmtId="2" fontId="28" fillId="6" borderId="31" xfId="4" applyNumberFormat="1" applyFont="1" applyFill="1" applyBorder="1" applyAlignment="1">
      <alignment horizontal="center" vertical="center"/>
    </xf>
    <xf numFmtId="0" fontId="2" fillId="3" borderId="0" xfId="4" applyFont="1" applyFill="1" applyBorder="1"/>
    <xf numFmtId="0" fontId="27" fillId="2" borderId="60" xfId="0" quotePrefix="1" applyFont="1" applyFill="1" applyBorder="1"/>
    <xf numFmtId="0" fontId="5" fillId="3" borderId="0" xfId="4" applyFont="1" applyFill="1" applyBorder="1" applyAlignment="1">
      <alignment horizontal="left"/>
    </xf>
    <xf numFmtId="0" fontId="38" fillId="3" borderId="0" xfId="0" applyFont="1" applyFill="1" applyBorder="1" applyAlignment="1">
      <alignment horizontal="left"/>
    </xf>
    <xf numFmtId="0" fontId="1" fillId="3" borderId="0" xfId="4" applyFill="1" applyBorder="1" applyAlignment="1">
      <alignment horizontal="left"/>
    </xf>
    <xf numFmtId="0" fontId="1" fillId="3" borderId="0" xfId="4" applyFill="1" applyBorder="1" applyAlignment="1">
      <alignment horizontal="left" vertical="center"/>
    </xf>
    <xf numFmtId="0" fontId="39" fillId="3" borderId="0" xfId="0" applyFont="1" applyFill="1" applyBorder="1" applyAlignment="1">
      <alignment horizontal="center" vertical="top"/>
    </xf>
    <xf numFmtId="0" fontId="40" fillId="3" borderId="0" xfId="0" applyFont="1" applyFill="1" applyBorder="1" applyAlignment="1">
      <alignment horizontal="center"/>
    </xf>
    <xf numFmtId="0" fontId="1" fillId="3" borderId="1" xfId="4" applyFill="1" applyBorder="1" applyAlignment="1">
      <alignment horizontal="center"/>
    </xf>
    <xf numFmtId="0" fontId="1" fillId="3" borderId="1" xfId="4" applyFill="1" applyBorder="1" applyAlignment="1">
      <alignment horizontal="center" vertical="center"/>
    </xf>
    <xf numFmtId="0" fontId="1" fillId="3" borderId="1" xfId="4" applyFill="1" applyBorder="1"/>
    <xf numFmtId="0" fontId="1" fillId="3" borderId="2" xfId="4" applyFill="1" applyBorder="1"/>
    <xf numFmtId="0" fontId="2" fillId="3" borderId="0" xfId="4" applyFont="1" applyFill="1" applyBorder="1" applyAlignment="1">
      <alignment horizontal="center" vertical="center"/>
    </xf>
    <xf numFmtId="0" fontId="2" fillId="3" borderId="5" xfId="4" applyFont="1" applyFill="1" applyBorder="1"/>
    <xf numFmtId="0" fontId="2" fillId="3" borderId="6" xfId="4" applyFont="1" applyFill="1" applyBorder="1" applyAlignment="1">
      <alignment horizontal="center"/>
    </xf>
    <xf numFmtId="0" fontId="2" fillId="3" borderId="6" xfId="4" applyFont="1" applyFill="1" applyBorder="1" applyAlignment="1">
      <alignment horizontal="center" vertical="center"/>
    </xf>
    <xf numFmtId="0" fontId="2" fillId="3" borderId="6" xfId="4" applyFont="1" applyFill="1" applyBorder="1"/>
    <xf numFmtId="0" fontId="2" fillId="3" borderId="7" xfId="4" applyFont="1" applyFill="1" applyBorder="1"/>
    <xf numFmtId="0" fontId="32" fillId="8" borderId="16" xfId="0" applyFont="1" applyFill="1" applyBorder="1" applyAlignment="1">
      <alignment horizontal="left"/>
    </xf>
    <xf numFmtId="0" fontId="33" fillId="8" borderId="14" xfId="0" applyFont="1" applyFill="1" applyBorder="1" applyAlignment="1">
      <alignment vertical="center"/>
    </xf>
    <xf numFmtId="0" fontId="0" fillId="8" borderId="15" xfId="0" applyFill="1" applyBorder="1" applyAlignment="1">
      <alignment horizontal="center"/>
    </xf>
    <xf numFmtId="0" fontId="1" fillId="8" borderId="15" xfId="4" applyFill="1" applyBorder="1" applyAlignment="1">
      <alignment horizontal="center"/>
    </xf>
    <xf numFmtId="0" fontId="36" fillId="3" borderId="0" xfId="1" applyFont="1" applyFill="1" applyBorder="1" applyAlignment="1">
      <alignment vertical="center"/>
    </xf>
    <xf numFmtId="0" fontId="5" fillId="3" borderId="0" xfId="4" applyFont="1" applyFill="1" applyBorder="1" applyAlignment="1">
      <alignment vertical="center"/>
    </xf>
    <xf numFmtId="0" fontId="12" fillId="4" borderId="33" xfId="4" applyFont="1" applyFill="1" applyBorder="1" applyAlignment="1">
      <alignment horizontal="right" vertical="center"/>
    </xf>
    <xf numFmtId="0" fontId="12" fillId="4" borderId="35" xfId="4" applyFont="1" applyFill="1" applyBorder="1" applyAlignment="1">
      <alignment horizontal="right" vertical="center"/>
    </xf>
    <xf numFmtId="0" fontId="2" fillId="3" borderId="0" xfId="4" applyFont="1" applyFill="1" applyBorder="1" applyAlignment="1">
      <alignment horizontal="right" vertical="center"/>
    </xf>
    <xf numFmtId="0" fontId="5" fillId="3" borderId="0" xfId="4" applyFont="1" applyFill="1" applyBorder="1"/>
    <xf numFmtId="0" fontId="30" fillId="4" borderId="37" xfId="4" applyFont="1" applyFill="1" applyBorder="1" applyAlignment="1">
      <alignment vertical="center"/>
    </xf>
    <xf numFmtId="0" fontId="41" fillId="3" borderId="65" xfId="4" applyFont="1" applyFill="1" applyBorder="1"/>
    <xf numFmtId="164" fontId="30" fillId="9" borderId="66" xfId="5" applyNumberFormat="1" applyFont="1" applyFill="1" applyBorder="1" applyAlignment="1">
      <alignment horizontal="center" vertical="center" wrapText="1"/>
    </xf>
    <xf numFmtId="164" fontId="30" fillId="9" borderId="67" xfId="5" applyNumberFormat="1" applyFont="1" applyFill="1" applyBorder="1" applyAlignment="1">
      <alignment horizontal="center" vertical="center" wrapText="1"/>
    </xf>
    <xf numFmtId="0" fontId="42" fillId="2" borderId="0" xfId="1" applyFont="1" applyFill="1" applyBorder="1"/>
    <xf numFmtId="0" fontId="5" fillId="10" borderId="69" xfId="4" applyFont="1" applyFill="1" applyBorder="1"/>
    <xf numFmtId="0" fontId="1" fillId="10" borderId="69" xfId="4" applyFill="1" applyBorder="1" applyAlignment="1">
      <alignment horizontal="center"/>
    </xf>
    <xf numFmtId="0" fontId="1" fillId="10" borderId="69" xfId="4" applyFill="1" applyBorder="1" applyAlignment="1">
      <alignment horizontal="center" vertical="center"/>
    </xf>
    <xf numFmtId="0" fontId="1" fillId="10" borderId="70" xfId="4" applyFill="1" applyBorder="1"/>
    <xf numFmtId="0" fontId="1" fillId="10" borderId="72" xfId="4" applyFill="1" applyBorder="1" applyAlignment="1">
      <alignment horizontal="center"/>
    </xf>
    <xf numFmtId="0" fontId="1" fillId="10" borderId="72" xfId="4" applyFill="1" applyBorder="1" applyAlignment="1">
      <alignment horizontal="center" vertical="center"/>
    </xf>
    <xf numFmtId="0" fontId="1" fillId="10" borderId="73" xfId="4" applyFill="1" applyBorder="1"/>
    <xf numFmtId="0" fontId="1" fillId="11" borderId="39" xfId="4" applyFill="1" applyBorder="1" applyAlignment="1">
      <alignment horizontal="center"/>
    </xf>
    <xf numFmtId="0" fontId="1" fillId="11" borderId="39" xfId="4" applyFill="1" applyBorder="1" applyAlignment="1">
      <alignment horizontal="center" vertical="center"/>
    </xf>
    <xf numFmtId="0" fontId="1" fillId="11" borderId="40" xfId="4" applyFill="1" applyBorder="1"/>
    <xf numFmtId="0" fontId="1" fillId="11" borderId="0" xfId="4" applyFill="1" applyBorder="1" applyAlignment="1">
      <alignment horizontal="center"/>
    </xf>
    <xf numFmtId="0" fontId="1" fillId="11" borderId="0" xfId="4" applyFill="1" applyBorder="1" applyAlignment="1">
      <alignment horizontal="center" vertical="center"/>
    </xf>
    <xf numFmtId="0" fontId="1" fillId="11" borderId="42" xfId="4" applyFill="1" applyBorder="1"/>
    <xf numFmtId="0" fontId="1" fillId="11" borderId="44" xfId="4" applyFill="1" applyBorder="1" applyAlignment="1">
      <alignment horizontal="center"/>
    </xf>
    <xf numFmtId="0" fontId="1" fillId="11" borderId="44" xfId="4" applyFill="1" applyBorder="1" applyAlignment="1">
      <alignment horizontal="center" vertical="center"/>
    </xf>
    <xf numFmtId="0" fontId="1" fillId="11" borderId="45" xfId="4" applyFill="1" applyBorder="1"/>
    <xf numFmtId="1" fontId="30" fillId="4" borderId="9" xfId="4" applyNumberFormat="1" applyFont="1" applyFill="1" applyBorder="1" applyAlignment="1">
      <alignment horizontal="center" vertical="center"/>
    </xf>
    <xf numFmtId="1" fontId="30" fillId="4" borderId="10" xfId="4" applyNumberFormat="1" applyFont="1" applyFill="1" applyBorder="1" applyAlignment="1">
      <alignment horizontal="center" vertical="center"/>
    </xf>
    <xf numFmtId="0" fontId="30" fillId="4" borderId="11" xfId="4" quotePrefix="1" applyFont="1" applyFill="1" applyBorder="1" applyAlignment="1">
      <alignment horizontal="right" vertical="center"/>
    </xf>
    <xf numFmtId="0" fontId="30" fillId="4" borderId="13" xfId="4" quotePrefix="1" applyFont="1" applyFill="1" applyBorder="1" applyAlignment="1">
      <alignment horizontal="right" vertical="center"/>
    </xf>
    <xf numFmtId="0" fontId="44" fillId="4" borderId="11" xfId="4" quotePrefix="1" applyFont="1" applyFill="1" applyBorder="1" applyAlignment="1">
      <alignment horizontal="right" vertical="center"/>
    </xf>
    <xf numFmtId="0" fontId="45" fillId="4" borderId="46" xfId="0" applyFont="1" applyFill="1" applyBorder="1" applyAlignment="1">
      <alignment horizontal="right" vertical="center"/>
    </xf>
    <xf numFmtId="9" fontId="45" fillId="5" borderId="47" xfId="0" applyNumberFormat="1" applyFont="1" applyFill="1" applyBorder="1" applyAlignment="1">
      <alignment horizontal="center" vertical="center"/>
    </xf>
    <xf numFmtId="164" fontId="45" fillId="5" borderId="47" xfId="3" applyNumberFormat="1" applyFont="1" applyFill="1" applyBorder="1" applyAlignment="1">
      <alignment horizontal="center" vertical="center"/>
    </xf>
    <xf numFmtId="164" fontId="28" fillId="5" borderId="20" xfId="3" applyNumberFormat="1" applyFont="1" applyFill="1" applyBorder="1" applyAlignment="1">
      <alignment horizontal="center" vertical="center"/>
    </xf>
    <xf numFmtId="164" fontId="28" fillId="6" borderId="20" xfId="3" applyNumberFormat="1" applyFont="1" applyFill="1" applyBorder="1" applyAlignment="1">
      <alignment horizontal="center" vertical="center"/>
    </xf>
    <xf numFmtId="164" fontId="28" fillId="6" borderId="18" xfId="3" applyNumberFormat="1" applyFont="1" applyFill="1" applyBorder="1" applyAlignment="1">
      <alignment horizontal="center" vertical="center"/>
    </xf>
    <xf numFmtId="164" fontId="28" fillId="6" borderId="21" xfId="3" applyNumberFormat="1" applyFont="1" applyFill="1" applyBorder="1" applyAlignment="1">
      <alignment horizontal="center" vertical="center"/>
    </xf>
    <xf numFmtId="164" fontId="34" fillId="9" borderId="47" xfId="3" applyNumberFormat="1" applyFont="1" applyFill="1" applyBorder="1" applyAlignment="1">
      <alignment horizontal="center" vertical="center"/>
    </xf>
    <xf numFmtId="164" fontId="28" fillId="6" borderId="17" xfId="3" applyNumberFormat="1" applyFont="1" applyFill="1" applyBorder="1" applyAlignment="1">
      <alignment horizontal="center" vertical="center"/>
    </xf>
    <xf numFmtId="164" fontId="28" fillId="6" borderId="31" xfId="3" applyNumberFormat="1" applyFont="1" applyFill="1" applyBorder="1" applyAlignment="1">
      <alignment horizontal="center" vertical="center"/>
    </xf>
    <xf numFmtId="0" fontId="31" fillId="8" borderId="16" xfId="0" applyFont="1" applyFill="1" applyBorder="1" applyAlignment="1">
      <alignment vertical="center"/>
    </xf>
    <xf numFmtId="0" fontId="31" fillId="8" borderId="14" xfId="0" applyFont="1" applyFill="1" applyBorder="1" applyAlignment="1">
      <alignment vertical="center"/>
    </xf>
    <xf numFmtId="0" fontId="0" fillId="8" borderId="14" xfId="0" applyFill="1" applyBorder="1" applyAlignment="1">
      <alignment horizontal="center" vertical="center"/>
    </xf>
    <xf numFmtId="0" fontId="0" fillId="8" borderId="14" xfId="0" applyFill="1" applyBorder="1" applyAlignment="1">
      <alignment horizontal="center"/>
    </xf>
    <xf numFmtId="0" fontId="0" fillId="8" borderId="15" xfId="0" applyFill="1" applyBorder="1"/>
    <xf numFmtId="0" fontId="34" fillId="7" borderId="32" xfId="0" applyFont="1" applyFill="1" applyBorder="1"/>
    <xf numFmtId="0" fontId="22" fillId="7" borderId="49" xfId="0" applyFont="1" applyFill="1" applyBorder="1"/>
    <xf numFmtId="0" fontId="22" fillId="7" borderId="2" xfId="0" applyFont="1" applyFill="1" applyBorder="1"/>
    <xf numFmtId="0" fontId="22" fillId="7" borderId="4" xfId="0" applyFont="1" applyFill="1" applyBorder="1"/>
    <xf numFmtId="0" fontId="22" fillId="7" borderId="7" xfId="0" applyFont="1" applyFill="1" applyBorder="1"/>
    <xf numFmtId="0" fontId="1" fillId="7" borderId="0" xfId="4" applyFill="1" applyBorder="1"/>
    <xf numFmtId="0" fontId="1" fillId="7" borderId="1" xfId="4" applyFill="1" applyBorder="1"/>
    <xf numFmtId="0" fontId="1" fillId="7" borderId="2" xfId="4" applyFill="1" applyBorder="1"/>
    <xf numFmtId="0" fontId="1" fillId="7" borderId="4" xfId="4" applyFill="1" applyBorder="1"/>
    <xf numFmtId="0" fontId="1" fillId="7" borderId="6" xfId="4" applyFill="1" applyBorder="1"/>
    <xf numFmtId="0" fontId="1" fillId="7" borderId="7" xfId="4" applyFill="1" applyBorder="1"/>
    <xf numFmtId="0" fontId="22" fillId="7" borderId="15" xfId="0" applyFont="1" applyFill="1" applyBorder="1"/>
    <xf numFmtId="0" fontId="21" fillId="3" borderId="0" xfId="0" applyFont="1" applyFill="1" applyBorder="1"/>
    <xf numFmtId="0" fontId="0" fillId="3" borderId="0" xfId="0" applyFont="1" applyFill="1" applyBorder="1"/>
    <xf numFmtId="164" fontId="1" fillId="3" borderId="0" xfId="4" applyNumberFormat="1" applyFill="1" applyBorder="1" applyAlignment="1">
      <alignment horizontal="center" vertical="center"/>
    </xf>
    <xf numFmtId="0" fontId="21" fillId="7" borderId="50" xfId="0" applyFont="1" applyFill="1" applyBorder="1"/>
    <xf numFmtId="0" fontId="0" fillId="7" borderId="51" xfId="0" quotePrefix="1" applyFill="1" applyBorder="1"/>
    <xf numFmtId="0" fontId="18" fillId="7" borderId="29" xfId="4" applyFont="1" applyFill="1" applyBorder="1"/>
    <xf numFmtId="0" fontId="1" fillId="3" borderId="0" xfId="4" applyFill="1" applyBorder="1" applyAlignment="1">
      <alignment horizontal="right" vertical="center"/>
    </xf>
    <xf numFmtId="1" fontId="30" fillId="4" borderId="24" xfId="4" applyNumberFormat="1" applyFont="1" applyFill="1" applyBorder="1" applyAlignment="1">
      <alignment horizontal="center" vertical="center"/>
    </xf>
    <xf numFmtId="164" fontId="28" fillId="5" borderId="38" xfId="3" applyNumberFormat="1" applyFont="1" applyFill="1" applyBorder="1" applyAlignment="1">
      <alignment horizontal="center" vertical="center"/>
    </xf>
    <xf numFmtId="1" fontId="30" fillId="4" borderId="52" xfId="4" applyNumberFormat="1" applyFont="1" applyFill="1" applyBorder="1" applyAlignment="1">
      <alignment horizontal="center" vertical="center"/>
    </xf>
    <xf numFmtId="164" fontId="28" fillId="6" borderId="53" xfId="3" applyNumberFormat="1" applyFont="1" applyFill="1" applyBorder="1" applyAlignment="1">
      <alignment horizontal="center" vertical="center"/>
    </xf>
    <xf numFmtId="164" fontId="28" fillId="6" borderId="54" xfId="3" applyNumberFormat="1" applyFont="1" applyFill="1" applyBorder="1" applyAlignment="1">
      <alignment horizontal="center" vertical="center"/>
    </xf>
    <xf numFmtId="0" fontId="20" fillId="3" borderId="0" xfId="1" applyFill="1" applyBorder="1" applyAlignment="1">
      <alignment horizontal="left"/>
    </xf>
    <xf numFmtId="0" fontId="0" fillId="7" borderId="55" xfId="0" quotePrefix="1" applyFill="1" applyBorder="1"/>
    <xf numFmtId="0" fontId="1" fillId="7" borderId="40" xfId="4" applyFill="1" applyBorder="1" applyAlignment="1">
      <alignment horizontal="center"/>
    </xf>
    <xf numFmtId="0" fontId="1" fillId="7" borderId="50" xfId="4" applyFill="1" applyBorder="1" applyAlignment="1">
      <alignment horizontal="center"/>
    </xf>
    <xf numFmtId="0" fontId="28" fillId="7" borderId="56" xfId="4" applyFont="1" applyFill="1" applyBorder="1" applyAlignment="1">
      <alignment vertical="center"/>
    </xf>
    <xf numFmtId="0" fontId="20" fillId="2" borderId="0" xfId="1" applyFill="1" applyBorder="1" applyAlignment="1">
      <alignment horizontal="left" vertical="center"/>
    </xf>
    <xf numFmtId="0" fontId="44" fillId="4" borderId="74" xfId="4" quotePrefix="1" applyFont="1" applyFill="1" applyBorder="1" applyAlignment="1">
      <alignment horizontal="right" vertical="center"/>
    </xf>
    <xf numFmtId="164" fontId="28" fillId="5" borderId="48" xfId="3" applyNumberFormat="1" applyFont="1" applyFill="1" applyBorder="1" applyAlignment="1">
      <alignment horizontal="center" vertical="center"/>
    </xf>
    <xf numFmtId="164" fontId="46" fillId="5" borderId="76" xfId="3" applyNumberFormat="1" applyFont="1" applyFill="1" applyBorder="1" applyAlignment="1">
      <alignment horizontal="center" vertical="center"/>
    </xf>
    <xf numFmtId="164" fontId="46" fillId="5" borderId="77" xfId="3" applyNumberFormat="1" applyFont="1" applyFill="1" applyBorder="1" applyAlignment="1">
      <alignment horizontal="center" vertical="center"/>
    </xf>
    <xf numFmtId="0" fontId="46" fillId="4" borderId="75" xfId="4" quotePrefix="1" applyFont="1" applyFill="1" applyBorder="1" applyAlignment="1">
      <alignment horizontal="right" vertical="center"/>
    </xf>
    <xf numFmtId="164" fontId="46" fillId="6" borderId="76" xfId="3" applyNumberFormat="1" applyFont="1" applyFill="1" applyBorder="1" applyAlignment="1">
      <alignment horizontal="center" vertical="center"/>
    </xf>
    <xf numFmtId="164" fontId="46" fillId="6" borderId="77" xfId="3" applyNumberFormat="1" applyFont="1" applyFill="1" applyBorder="1" applyAlignment="1">
      <alignment horizontal="center" vertical="center"/>
    </xf>
    <xf numFmtId="0" fontId="34" fillId="4" borderId="46" xfId="0" applyFont="1" applyFill="1" applyBorder="1" applyAlignment="1">
      <alignment horizontal="right" vertical="center"/>
    </xf>
    <xf numFmtId="0" fontId="37" fillId="3" borderId="0" xfId="4" applyFont="1" applyFill="1" applyBorder="1" applyAlignment="1">
      <alignment horizontal="right" vertical="center"/>
    </xf>
    <xf numFmtId="0" fontId="36" fillId="3" borderId="0" xfId="1" applyFont="1" applyFill="1" applyBorder="1" applyAlignment="1">
      <alignment horizontal="left" vertical="center"/>
    </xf>
    <xf numFmtId="0" fontId="30" fillId="4" borderId="9" xfId="4" applyFont="1" applyFill="1" applyBorder="1" applyAlignment="1">
      <alignment horizontal="left" vertical="center"/>
    </xf>
    <xf numFmtId="0" fontId="30" fillId="4" borderId="10" xfId="4" applyFont="1" applyFill="1" applyBorder="1" applyAlignment="1">
      <alignment horizontal="left" vertical="center"/>
    </xf>
    <xf numFmtId="2" fontId="28" fillId="6" borderId="48" xfId="4" applyNumberFormat="1" applyFont="1" applyFill="1" applyBorder="1" applyAlignment="1">
      <alignment horizontal="center" vertical="center"/>
    </xf>
    <xf numFmtId="2" fontId="28" fillId="6" borderId="78" xfId="4" applyNumberFormat="1" applyFont="1" applyFill="1" applyBorder="1" applyAlignment="1">
      <alignment horizontal="center" vertical="center"/>
    </xf>
    <xf numFmtId="2" fontId="28" fillId="6" borderId="47" xfId="4" applyNumberFormat="1" applyFont="1" applyFill="1" applyBorder="1" applyAlignment="1">
      <alignment horizontal="center" vertical="center"/>
    </xf>
    <xf numFmtId="0" fontId="30" fillId="4" borderId="46" xfId="4" applyFont="1" applyFill="1" applyBorder="1" applyAlignment="1">
      <alignment horizontal="right" vertical="center"/>
    </xf>
    <xf numFmtId="0" fontId="30" fillId="4" borderId="24" xfId="4" applyFont="1" applyFill="1" applyBorder="1" applyAlignment="1">
      <alignment horizontal="center" vertical="center"/>
    </xf>
    <xf numFmtId="0" fontId="30" fillId="4" borderId="79" xfId="4" applyFont="1" applyFill="1" applyBorder="1" applyAlignment="1">
      <alignment horizontal="left" vertical="center"/>
    </xf>
    <xf numFmtId="2" fontId="28" fillId="6" borderId="80" xfId="4" applyNumberFormat="1" applyFont="1" applyFill="1" applyBorder="1" applyAlignment="1">
      <alignment horizontal="center" vertical="center"/>
    </xf>
    <xf numFmtId="2" fontId="28" fillId="6" borderId="81" xfId="4" applyNumberFormat="1" applyFont="1" applyFill="1" applyBorder="1" applyAlignment="1">
      <alignment horizontal="center" vertical="center"/>
    </xf>
    <xf numFmtId="2" fontId="28" fillId="6" borderId="82" xfId="4" applyNumberFormat="1" applyFont="1" applyFill="1" applyBorder="1" applyAlignment="1">
      <alignment horizontal="center" vertical="center"/>
    </xf>
    <xf numFmtId="0" fontId="5" fillId="7" borderId="18" xfId="4" quotePrefix="1" applyFont="1" applyFill="1" applyBorder="1" applyAlignment="1">
      <alignment horizontal="left"/>
    </xf>
    <xf numFmtId="0" fontId="5" fillId="7" borderId="26" xfId="4" quotePrefix="1" applyFont="1" applyFill="1" applyBorder="1" applyAlignment="1">
      <alignment horizontal="left"/>
    </xf>
    <xf numFmtId="0" fontId="5" fillId="7" borderId="18" xfId="4" quotePrefix="1" applyFont="1" applyFill="1" applyBorder="1" applyAlignment="1"/>
    <xf numFmtId="0" fontId="5" fillId="7" borderId="26" xfId="4" quotePrefix="1" applyFont="1" applyFill="1" applyBorder="1" applyAlignment="1"/>
    <xf numFmtId="0" fontId="22" fillId="7" borderId="0" xfId="0" applyFont="1" applyFill="1" applyBorder="1"/>
    <xf numFmtId="164" fontId="28" fillId="4" borderId="50" xfId="3" applyNumberFormat="1" applyFont="1" applyFill="1" applyBorder="1" applyAlignment="1">
      <alignment vertical="center"/>
    </xf>
    <xf numFmtId="164" fontId="28" fillId="4" borderId="29" xfId="3" applyNumberFormat="1" applyFont="1" applyFill="1" applyBorder="1" applyAlignment="1">
      <alignment vertical="center"/>
    </xf>
    <xf numFmtId="164" fontId="28" fillId="4" borderId="28" xfId="3" applyNumberFormat="1" applyFont="1" applyFill="1" applyBorder="1" applyAlignment="1">
      <alignment horizontal="left" vertical="center"/>
    </xf>
    <xf numFmtId="0" fontId="2" fillId="11" borderId="38" xfId="4" applyFont="1" applyFill="1" applyBorder="1"/>
    <xf numFmtId="0" fontId="2" fillId="11" borderId="41" xfId="4" applyFont="1" applyFill="1" applyBorder="1"/>
    <xf numFmtId="0" fontId="2" fillId="11" borderId="43" xfId="4" applyFont="1" applyFill="1" applyBorder="1"/>
    <xf numFmtId="0" fontId="2" fillId="10" borderId="68" xfId="4" applyFont="1" applyFill="1" applyBorder="1" applyAlignment="1">
      <alignment vertical="center"/>
    </xf>
    <xf numFmtId="0" fontId="2" fillId="10" borderId="71" xfId="4" applyFont="1" applyFill="1" applyBorder="1" applyAlignment="1">
      <alignment vertical="center"/>
    </xf>
    <xf numFmtId="6" fontId="28" fillId="6" borderId="17" xfId="4" applyNumberFormat="1" applyFont="1" applyFill="1" applyBorder="1" applyAlignment="1">
      <alignment horizontal="center" vertical="center"/>
    </xf>
    <xf numFmtId="6" fontId="28" fillId="6" borderId="28" xfId="4" applyNumberFormat="1" applyFont="1" applyFill="1" applyBorder="1" applyAlignment="1">
      <alignment horizontal="center" vertical="center"/>
    </xf>
    <xf numFmtId="6" fontId="30" fillId="9" borderId="66" xfId="5" applyNumberFormat="1" applyFont="1" applyFill="1" applyBorder="1" applyAlignment="1">
      <alignment horizontal="center" vertical="center" wrapText="1"/>
    </xf>
    <xf numFmtId="6" fontId="28" fillId="6" borderId="18" xfId="4" applyNumberFormat="1" applyFont="1" applyFill="1" applyBorder="1" applyAlignment="1">
      <alignment horizontal="center" vertical="center"/>
    </xf>
    <xf numFmtId="6" fontId="28" fillId="6" borderId="83" xfId="4" applyNumberFormat="1" applyFont="1" applyFill="1" applyBorder="1" applyAlignment="1">
      <alignment horizontal="center" vertical="center"/>
    </xf>
    <xf numFmtId="6" fontId="30" fillId="9" borderId="67" xfId="5" applyNumberFormat="1" applyFont="1" applyFill="1" applyBorder="1" applyAlignment="1">
      <alignment horizontal="center" vertical="center" wrapText="1"/>
    </xf>
    <xf numFmtId="8" fontId="28" fillId="6" borderId="17" xfId="4" applyNumberFormat="1" applyFont="1" applyFill="1" applyBorder="1" applyAlignment="1">
      <alignment horizontal="center" vertical="center"/>
    </xf>
    <xf numFmtId="8" fontId="28" fillId="6" borderId="18" xfId="4" applyNumberFormat="1" applyFont="1" applyFill="1" applyBorder="1" applyAlignment="1">
      <alignment horizontal="center" vertical="center"/>
    </xf>
    <xf numFmtId="6" fontId="30" fillId="9" borderId="84" xfId="5" applyNumberFormat="1" applyFont="1" applyFill="1" applyBorder="1" applyAlignment="1">
      <alignment horizontal="center" vertical="center" wrapText="1"/>
    </xf>
    <xf numFmtId="0" fontId="35" fillId="10" borderId="72" xfId="1" applyFont="1" applyFill="1" applyBorder="1"/>
    <xf numFmtId="166" fontId="28" fillId="6" borderId="17" xfId="4" applyNumberFormat="1" applyFont="1" applyFill="1" applyBorder="1" applyAlignment="1">
      <alignment horizontal="center" vertical="center"/>
    </xf>
    <xf numFmtId="166" fontId="28" fillId="6" borderId="18" xfId="4" applyNumberFormat="1" applyFont="1" applyFill="1" applyBorder="1" applyAlignment="1">
      <alignment horizontal="center" vertical="center"/>
    </xf>
    <xf numFmtId="0" fontId="30" fillId="4" borderId="85" xfId="4" applyFont="1" applyFill="1" applyBorder="1" applyAlignment="1">
      <alignment horizontal="center" vertical="center"/>
    </xf>
    <xf numFmtId="0" fontId="30" fillId="4" borderId="86" xfId="4" applyFont="1" applyFill="1" applyBorder="1" applyAlignment="1">
      <alignment horizontal="center" vertical="center"/>
    </xf>
    <xf numFmtId="0" fontId="30" fillId="4" borderId="87" xfId="4" applyFont="1" applyFill="1" applyBorder="1" applyAlignment="1">
      <alignment horizontal="left" vertical="center"/>
    </xf>
    <xf numFmtId="0" fontId="30" fillId="4" borderId="88" xfId="4" applyFont="1" applyFill="1" applyBorder="1" applyAlignment="1">
      <alignment horizontal="left" vertical="center"/>
    </xf>
    <xf numFmtId="0" fontId="30" fillId="4" borderId="89" xfId="4" applyFont="1" applyFill="1" applyBorder="1" applyAlignment="1">
      <alignment horizontal="center" vertical="center"/>
    </xf>
    <xf numFmtId="0" fontId="30" fillId="4" borderId="37" xfId="4" applyFont="1" applyFill="1" applyBorder="1" applyAlignment="1">
      <alignment horizontal="left" vertical="center"/>
    </xf>
    <xf numFmtId="166" fontId="28" fillId="5" borderId="17" xfId="3" applyNumberFormat="1" applyFont="1" applyFill="1" applyBorder="1" applyAlignment="1">
      <alignment horizontal="center" vertical="center"/>
    </xf>
    <xf numFmtId="166" fontId="28" fillId="5" borderId="28" xfId="3" applyNumberFormat="1" applyFont="1" applyFill="1" applyBorder="1" applyAlignment="1">
      <alignment horizontal="center" vertical="center"/>
    </xf>
    <xf numFmtId="166" fontId="28" fillId="5" borderId="31" xfId="3" applyNumberFormat="1" applyFont="1" applyFill="1" applyBorder="1" applyAlignment="1">
      <alignment horizontal="center" vertical="center"/>
    </xf>
    <xf numFmtId="166" fontId="28" fillId="5" borderId="38" xfId="3" applyNumberFormat="1" applyFont="1" applyFill="1" applyBorder="1" applyAlignment="1">
      <alignment horizontal="center" vertical="center"/>
    </xf>
    <xf numFmtId="166" fontId="28" fillId="5" borderId="18" xfId="3" applyNumberFormat="1" applyFont="1" applyFill="1" applyBorder="1" applyAlignment="1">
      <alignment horizontal="center" vertical="center"/>
    </xf>
    <xf numFmtId="166" fontId="28" fillId="5" borderId="25" xfId="3" applyNumberFormat="1" applyFont="1" applyFill="1" applyBorder="1" applyAlignment="1">
      <alignment horizontal="center" vertical="center"/>
    </xf>
    <xf numFmtId="166" fontId="28" fillId="5" borderId="9" xfId="3" applyNumberFormat="1" applyFont="1" applyFill="1" applyBorder="1" applyAlignment="1">
      <alignment horizontal="center" vertical="center"/>
    </xf>
    <xf numFmtId="0" fontId="30" fillId="4" borderId="11" xfId="4" quotePrefix="1" applyFont="1" applyFill="1" applyBorder="1" applyAlignment="1">
      <alignment horizontal="left" vertical="center"/>
    </xf>
    <xf numFmtId="0" fontId="21" fillId="0" borderId="6" xfId="0" applyFont="1" applyBorder="1"/>
    <xf numFmtId="9" fontId="21" fillId="0" borderId="1" xfId="6" applyNumberFormat="1" applyFont="1" applyBorder="1" applyAlignment="1">
      <alignment horizontal="center"/>
    </xf>
    <xf numFmtId="9" fontId="21" fillId="0" borderId="0" xfId="6" applyNumberFormat="1" applyFont="1" applyBorder="1" applyAlignment="1">
      <alignment horizontal="center"/>
    </xf>
    <xf numFmtId="0" fontId="21" fillId="0" borderId="2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horizontal="center" vertical="center"/>
    </xf>
    <xf numFmtId="9" fontId="21" fillId="9" borderId="19" xfId="0" applyNumberFormat="1" applyFont="1" applyFill="1" applyBorder="1"/>
    <xf numFmtId="0" fontId="21" fillId="9" borderId="10" xfId="0" applyFont="1" applyFill="1" applyBorder="1"/>
    <xf numFmtId="9" fontId="21" fillId="9" borderId="13" xfId="0" applyNumberFormat="1" applyFont="1" applyFill="1" applyBorder="1"/>
    <xf numFmtId="0" fontId="21" fillId="9" borderId="21" xfId="0" applyFont="1" applyFill="1" applyBorder="1"/>
    <xf numFmtId="0" fontId="28" fillId="6" borderId="17" xfId="4" applyNumberFormat="1" applyFont="1" applyFill="1" applyBorder="1" applyAlignment="1">
      <alignment horizontal="center" vertical="center"/>
    </xf>
    <xf numFmtId="0" fontId="28" fillId="6" borderId="18" xfId="4" applyNumberFormat="1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2" fillId="3" borderId="0" xfId="4" applyFont="1" applyFill="1" applyBorder="1" applyAlignment="1">
      <alignment horizontal="left" vertical="center"/>
    </xf>
    <xf numFmtId="0" fontId="50" fillId="2" borderId="0" xfId="1" applyFont="1" applyFill="1" applyBorder="1" applyAlignment="1">
      <alignment horizontal="left"/>
    </xf>
    <xf numFmtId="0" fontId="51" fillId="2" borderId="0" xfId="0" applyFont="1" applyFill="1" applyBorder="1" applyAlignment="1">
      <alignment horizontal="left" vertical="center"/>
    </xf>
    <xf numFmtId="0" fontId="2" fillId="3" borderId="3" xfId="4" applyFont="1" applyFill="1" applyBorder="1" applyAlignment="1">
      <alignment vertical="center"/>
    </xf>
    <xf numFmtId="0" fontId="47" fillId="7" borderId="12" xfId="4" quotePrefix="1" applyFont="1" applyFill="1" applyBorder="1" applyAlignment="1">
      <alignment horizontal="left" vertical="center"/>
    </xf>
    <xf numFmtId="0" fontId="2" fillId="3" borderId="4" xfId="4" applyFont="1" applyFill="1" applyBorder="1" applyAlignment="1">
      <alignment vertical="center"/>
    </xf>
    <xf numFmtId="0" fontId="27" fillId="0" borderId="0" xfId="0" applyFont="1" applyAlignment="1">
      <alignment vertical="center"/>
    </xf>
    <xf numFmtId="0" fontId="0" fillId="4" borderId="15" xfId="0" applyFill="1" applyBorder="1" applyAlignment="1">
      <alignment horizontal="center" vertical="center"/>
    </xf>
    <xf numFmtId="0" fontId="24" fillId="2" borderId="57" xfId="0" applyFont="1" applyFill="1" applyBorder="1" applyAlignment="1">
      <alignment vertical="center"/>
    </xf>
    <xf numFmtId="0" fontId="23" fillId="2" borderId="58" xfId="0" applyFont="1" applyFill="1" applyBorder="1" applyAlignment="1">
      <alignment horizontal="left" vertical="center"/>
    </xf>
    <xf numFmtId="0" fontId="23" fillId="2" borderId="59" xfId="0" applyFont="1" applyFill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27" fillId="2" borderId="60" xfId="0" quotePrefix="1" applyFont="1" applyFill="1" applyBorder="1" applyAlignment="1">
      <alignment vertical="center"/>
    </xf>
    <xf numFmtId="0" fontId="43" fillId="2" borderId="0" xfId="1" applyFont="1" applyFill="1" applyBorder="1" applyAlignment="1">
      <alignment vertical="center"/>
    </xf>
    <xf numFmtId="0" fontId="23" fillId="2" borderId="0" xfId="0" applyFont="1" applyFill="1" applyBorder="1" applyAlignment="1">
      <alignment horizontal="left" vertical="center"/>
    </xf>
    <xf numFmtId="0" fontId="23" fillId="2" borderId="61" xfId="0" applyFont="1" applyFill="1" applyBorder="1" applyAlignment="1">
      <alignment horizontal="center" vertical="center"/>
    </xf>
    <xf numFmtId="0" fontId="27" fillId="2" borderId="62" xfId="0" applyFont="1" applyFill="1" applyBorder="1" applyAlignment="1">
      <alignment vertical="center"/>
    </xf>
    <xf numFmtId="0" fontId="43" fillId="2" borderId="63" xfId="1" applyFont="1" applyFill="1" applyBorder="1" applyAlignment="1">
      <alignment horizontal="left" vertical="center"/>
    </xf>
    <xf numFmtId="0" fontId="26" fillId="2" borderId="63" xfId="0" applyFont="1" applyFill="1" applyBorder="1" applyAlignment="1">
      <alignment horizontal="left" vertical="center"/>
    </xf>
    <xf numFmtId="0" fontId="23" fillId="2" borderId="64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32" fillId="4" borderId="16" xfId="0" applyFont="1" applyFill="1" applyBorder="1" applyAlignment="1">
      <alignment horizontal="left" vertical="center"/>
    </xf>
    <xf numFmtId="0" fontId="0" fillId="3" borderId="1" xfId="0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1" fillId="3" borderId="3" xfId="4" applyFill="1" applyBorder="1" applyAlignment="1">
      <alignment vertical="center"/>
    </xf>
    <xf numFmtId="0" fontId="1" fillId="3" borderId="4" xfId="4" applyFill="1" applyBorder="1" applyAlignment="1">
      <alignment vertical="center"/>
    </xf>
    <xf numFmtId="0" fontId="1" fillId="7" borderId="18" xfId="4" quotePrefix="1" applyFill="1" applyBorder="1" applyAlignment="1">
      <alignment horizontal="left" vertical="center"/>
    </xf>
    <xf numFmtId="0" fontId="1" fillId="7" borderId="26" xfId="4" quotePrefix="1" applyFill="1" applyBorder="1" applyAlignment="1">
      <alignment horizontal="center" vertical="center"/>
    </xf>
    <xf numFmtId="0" fontId="1" fillId="3" borderId="7" xfId="4" applyFill="1" applyBorder="1" applyAlignment="1">
      <alignment vertical="center"/>
    </xf>
    <xf numFmtId="0" fontId="5" fillId="3" borderId="0" xfId="4" applyFont="1" applyFill="1" applyBorder="1" applyAlignment="1">
      <alignment horizontal="left" vertical="center"/>
    </xf>
    <xf numFmtId="0" fontId="43" fillId="3" borderId="0" xfId="1" applyFont="1" applyFill="1" applyBorder="1" applyAlignment="1">
      <alignment horizontal="left" vertical="center"/>
    </xf>
    <xf numFmtId="0" fontId="1" fillId="3" borderId="5" xfId="4" applyFill="1" applyBorder="1" applyAlignment="1">
      <alignment vertical="center"/>
    </xf>
    <xf numFmtId="0" fontId="1" fillId="3" borderId="6" xfId="4" applyFill="1" applyBorder="1" applyAlignment="1">
      <alignment vertical="center"/>
    </xf>
    <xf numFmtId="0" fontId="32" fillId="8" borderId="16" xfId="0" applyFont="1" applyFill="1" applyBorder="1" applyAlignment="1">
      <alignment horizontal="left" vertical="center"/>
    </xf>
    <xf numFmtId="0" fontId="0" fillId="8" borderId="15" xfId="0" applyFill="1" applyBorder="1" applyAlignment="1">
      <alignment horizontal="center" vertical="center"/>
    </xf>
    <xf numFmtId="0" fontId="1" fillId="3" borderId="1" xfId="4" applyFill="1" applyBorder="1" applyAlignment="1">
      <alignment vertical="center"/>
    </xf>
    <xf numFmtId="0" fontId="1" fillId="3" borderId="2" xfId="4" applyFill="1" applyBorder="1" applyAlignment="1">
      <alignment vertical="center"/>
    </xf>
    <xf numFmtId="0" fontId="35" fillId="3" borderId="0" xfId="1" applyFont="1" applyFill="1" applyBorder="1" applyAlignment="1">
      <alignment horizontal="left" vertical="center"/>
    </xf>
    <xf numFmtId="0" fontId="20" fillId="0" borderId="0" xfId="1" applyAlignment="1">
      <alignment vertical="center"/>
    </xf>
    <xf numFmtId="0" fontId="47" fillId="7" borderId="90" xfId="4" quotePrefix="1" applyFont="1" applyFill="1" applyBorder="1" applyAlignment="1">
      <alignment horizontal="center" vertical="center"/>
    </xf>
    <xf numFmtId="0" fontId="12" fillId="4" borderId="32" xfId="4" applyFont="1" applyFill="1" applyBorder="1" applyAlignment="1">
      <alignment horizontal="center" vertical="center"/>
    </xf>
    <xf numFmtId="165" fontId="28" fillId="6" borderId="34" xfId="4" applyNumberFormat="1" applyFont="1" applyFill="1" applyBorder="1" applyAlignment="1">
      <alignment horizontal="center" vertical="center"/>
    </xf>
    <xf numFmtId="166" fontId="28" fillId="5" borderId="34" xfId="4" applyNumberFormat="1" applyFont="1" applyFill="1" applyBorder="1" applyAlignment="1">
      <alignment horizontal="center" vertical="center"/>
    </xf>
    <xf numFmtId="165" fontId="28" fillId="6" borderId="36" xfId="4" applyNumberFormat="1" applyFont="1" applyFill="1" applyBorder="1" applyAlignment="1">
      <alignment horizontal="center" vertical="center"/>
    </xf>
    <xf numFmtId="166" fontId="28" fillId="5" borderId="36" xfId="4" applyNumberFormat="1" applyFont="1" applyFill="1" applyBorder="1" applyAlignment="1">
      <alignment horizontal="center" vertical="center"/>
    </xf>
    <xf numFmtId="0" fontId="2" fillId="3" borderId="5" xfId="4" applyFont="1" applyFill="1" applyBorder="1" applyAlignment="1">
      <alignment vertical="center"/>
    </xf>
    <xf numFmtId="0" fontId="2" fillId="3" borderId="6" xfId="4" applyFont="1" applyFill="1" applyBorder="1" applyAlignment="1">
      <alignment vertical="center"/>
    </xf>
    <xf numFmtId="0" fontId="2" fillId="3" borderId="7" xfId="4" applyFont="1" applyFill="1" applyBorder="1" applyAlignment="1">
      <alignment vertical="center"/>
    </xf>
    <xf numFmtId="0" fontId="52" fillId="0" borderId="0" xfId="0" applyFont="1" applyAlignment="1">
      <alignment horizontal="center" vertical="center"/>
    </xf>
    <xf numFmtId="0" fontId="22" fillId="9" borderId="32" xfId="0" applyFont="1" applyFill="1" applyBorder="1" applyAlignment="1">
      <alignment horizontal="center" vertical="center"/>
    </xf>
    <xf numFmtId="0" fontId="23" fillId="2" borderId="60" xfId="0" applyFont="1" applyFill="1" applyBorder="1" applyAlignment="1">
      <alignment vertical="center"/>
    </xf>
    <xf numFmtId="0" fontId="23" fillId="2" borderId="61" xfId="0" applyFont="1" applyFill="1" applyBorder="1" applyAlignment="1">
      <alignment horizontal="left" vertical="center"/>
    </xf>
    <xf numFmtId="0" fontId="52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0" fontId="21" fillId="0" borderId="0" xfId="0" applyFont="1"/>
    <xf numFmtId="0" fontId="21" fillId="0" borderId="0" xfId="0" applyFont="1" applyAlignment="1">
      <alignment horizontal="right" vertical="center"/>
    </xf>
    <xf numFmtId="0" fontId="10" fillId="6" borderId="32" xfId="4" applyFont="1" applyFill="1" applyBorder="1" applyAlignment="1">
      <alignment horizontal="center" vertical="center"/>
    </xf>
    <xf numFmtId="166" fontId="28" fillId="5" borderId="18" xfId="2" applyNumberFormat="1" applyFont="1" applyFill="1" applyBorder="1" applyAlignment="1">
      <alignment horizontal="center" vertical="center"/>
    </xf>
    <xf numFmtId="0" fontId="28" fillId="5" borderId="17" xfId="4" applyFont="1" applyFill="1" applyBorder="1"/>
    <xf numFmtId="0" fontId="28" fillId="5" borderId="0" xfId="4" applyFont="1" applyFill="1" applyBorder="1"/>
    <xf numFmtId="0" fontId="20" fillId="0" borderId="0" xfId="1" applyAlignment="1">
      <alignment horizontal="left"/>
    </xf>
    <xf numFmtId="0" fontId="35" fillId="0" borderId="0" xfId="1" applyFont="1" applyAlignment="1">
      <alignment vertical="center"/>
    </xf>
    <xf numFmtId="0" fontId="12" fillId="4" borderId="32" xfId="4" applyFont="1" applyFill="1" applyBorder="1" applyAlignment="1">
      <alignment horizontal="left" vertical="center"/>
    </xf>
    <xf numFmtId="0" fontId="1" fillId="3" borderId="0" xfId="4" applyFont="1" applyFill="1" applyBorder="1" applyAlignment="1">
      <alignment horizontal="left" vertical="center"/>
    </xf>
    <xf numFmtId="0" fontId="20" fillId="3" borderId="0" xfId="1" applyFill="1" applyBorder="1" applyAlignment="1">
      <alignment horizontal="left" vertical="top"/>
    </xf>
    <xf numFmtId="0" fontId="55" fillId="3" borderId="0" xfId="4" applyFont="1" applyFill="1" applyBorder="1" applyAlignment="1">
      <alignment horizontal="right" vertical="center"/>
    </xf>
    <xf numFmtId="0" fontId="13" fillId="3" borderId="0" xfId="4" applyFont="1" applyFill="1" applyBorder="1" applyAlignment="1">
      <alignment horizontal="center" vertical="center"/>
    </xf>
    <xf numFmtId="0" fontId="10" fillId="3" borderId="0" xfId="4" applyFont="1" applyFill="1" applyBorder="1" applyAlignment="1">
      <alignment horizontal="right" vertical="center"/>
    </xf>
    <xf numFmtId="0" fontId="5" fillId="3" borderId="0" xfId="1" applyFont="1" applyFill="1" applyBorder="1" applyAlignment="1">
      <alignment horizontal="left" vertical="center"/>
    </xf>
    <xf numFmtId="1" fontId="28" fillId="6" borderId="9" xfId="4" applyNumberFormat="1" applyFont="1" applyFill="1" applyBorder="1" applyAlignment="1">
      <alignment horizontal="center" vertical="center"/>
    </xf>
    <xf numFmtId="1" fontId="28" fillId="6" borderId="10" xfId="4" applyNumberFormat="1" applyFont="1" applyFill="1" applyBorder="1" applyAlignment="1">
      <alignment horizontal="center" vertical="center"/>
    </xf>
    <xf numFmtId="1" fontId="28" fillId="6" borderId="18" xfId="4" applyNumberFormat="1" applyFont="1" applyFill="1" applyBorder="1" applyAlignment="1">
      <alignment horizontal="center" vertical="center"/>
    </xf>
    <xf numFmtId="1" fontId="28" fillId="6" borderId="21" xfId="4" applyNumberFormat="1" applyFont="1" applyFill="1" applyBorder="1" applyAlignment="1">
      <alignment horizontal="center" vertical="center"/>
    </xf>
    <xf numFmtId="1" fontId="30" fillId="6" borderId="20" xfId="5" applyNumberFormat="1" applyFont="1" applyFill="1" applyBorder="1" applyAlignment="1">
      <alignment horizontal="center" vertical="center" wrapText="1"/>
    </xf>
    <xf numFmtId="1" fontId="30" fillId="6" borderId="21" xfId="5" applyNumberFormat="1" applyFont="1" applyFill="1" applyBorder="1" applyAlignment="1">
      <alignment horizontal="center" vertical="center" wrapText="1"/>
    </xf>
    <xf numFmtId="0" fontId="20" fillId="3" borderId="0" xfId="1" applyFill="1" applyBorder="1" applyAlignment="1">
      <alignment horizontal="left" vertical="center"/>
    </xf>
    <xf numFmtId="164" fontId="0" fillId="0" borderId="0" xfId="3" applyNumberFormat="1" applyFont="1" applyAlignment="1">
      <alignment vertical="center"/>
    </xf>
    <xf numFmtId="43" fontId="0" fillId="0" borderId="0" xfId="2" applyFont="1" applyAlignment="1">
      <alignment vertical="center"/>
    </xf>
    <xf numFmtId="0" fontId="58" fillId="3" borderId="0" xfId="1" applyFont="1" applyFill="1" applyBorder="1" applyAlignment="1">
      <alignment horizontal="left" vertical="center"/>
    </xf>
    <xf numFmtId="0" fontId="36" fillId="0" borderId="0" xfId="1" applyFont="1" applyAlignment="1">
      <alignment vertical="center"/>
    </xf>
    <xf numFmtId="0" fontId="27" fillId="0" borderId="0" xfId="0" applyFont="1" applyAlignment="1">
      <alignment horizontal="right" vertical="center"/>
    </xf>
    <xf numFmtId="164" fontId="34" fillId="9" borderId="32" xfId="3" applyNumberFormat="1" applyFont="1" applyFill="1" applyBorder="1" applyAlignment="1">
      <alignment horizontal="center" vertical="center"/>
    </xf>
    <xf numFmtId="0" fontId="33" fillId="3" borderId="0" xfId="0" applyFont="1" applyFill="1" applyBorder="1"/>
    <xf numFmtId="0" fontId="59" fillId="3" borderId="0" xfId="0" applyFont="1" applyFill="1" applyBorder="1" applyAlignment="1">
      <alignment horizontal="right"/>
    </xf>
    <xf numFmtId="0" fontId="42" fillId="3" borderId="0" xfId="1" applyFont="1" applyFill="1"/>
    <xf numFmtId="0" fontId="33" fillId="3" borderId="0" xfId="0" applyFont="1" applyFill="1" applyAlignment="1">
      <alignment horizontal="center" vertical="center"/>
    </xf>
    <xf numFmtId="0" fontId="33" fillId="3" borderId="0" xfId="0" applyFont="1" applyFill="1"/>
  </cellXfs>
  <cellStyles count="7">
    <cellStyle name="Hipervínculo" xfId="1" builtinId="8"/>
    <cellStyle name="Millares" xfId="2" builtinId="3"/>
    <cellStyle name="Moneda" xfId="3" builtinId="4"/>
    <cellStyle name="Normal" xfId="0" builtinId="0"/>
    <cellStyle name="Normal 2" xfId="4" xr:uid="{00000000-0005-0000-0000-000004000000}"/>
    <cellStyle name="Normal_SummaryRiskAssessmentRegister" xfId="5" xr:uid="{00000000-0005-0000-0000-000005000000}"/>
    <cellStyle name="Porcentaje" xfId="6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Solucion1!$B$20</c:f>
          <c:strCache>
            <c:ptCount val="1"/>
            <c:pt idx="0">
              <c:v>Múltiplos comparables de un sector</c:v>
            </c:pt>
          </c:strCache>
        </c:strRef>
      </c:tx>
      <c:overlay val="0"/>
    </c:title>
    <c:autoTitleDeleted val="0"/>
    <c:plotArea>
      <c:layout/>
      <c:bubbleChart>
        <c:varyColors val="0"/>
        <c:ser>
          <c:idx val="0"/>
          <c:order val="0"/>
          <c:spPr>
            <a:noFill/>
            <a:ln w="25400">
              <a:solidFill>
                <a:srgbClr val="FF0000"/>
              </a:solidFill>
            </a:ln>
          </c:spPr>
          <c:invertIfNegative val="0"/>
          <c:xVal>
            <c:numRef>
              <c:f>Solucion1!$F$29:$F$35</c:f>
              <c:numCache>
                <c:formatCode>_-* #,##0\ "€"_-;\-* #,##0\ "€"_-;_-* "-"??\ "€"_-;_-@_-</c:formatCode>
                <c:ptCount val="7"/>
                <c:pt idx="0">
                  <c:v>400000</c:v>
                </c:pt>
                <c:pt idx="1">
                  <c:v>2000000</c:v>
                </c:pt>
                <c:pt idx="2">
                  <c:v>450000</c:v>
                </c:pt>
                <c:pt idx="3">
                  <c:v>8000000</c:v>
                </c:pt>
                <c:pt idx="4">
                  <c:v>300000</c:v>
                </c:pt>
                <c:pt idx="5">
                  <c:v>3000000</c:v>
                </c:pt>
                <c:pt idx="6">
                  <c:v>1200000</c:v>
                </c:pt>
              </c:numCache>
            </c:numRef>
          </c:xVal>
          <c:yVal>
            <c:numRef>
              <c:f>Solucion1!$G$29:$G$35</c:f>
              <c:numCache>
                <c:formatCode>_-* #,##0\ "€"_-;\-* #,##0\ "€"_-;_-* "-"??\ "€"_-;_-@_-</c:formatCode>
                <c:ptCount val="7"/>
                <c:pt idx="0">
                  <c:v>150000</c:v>
                </c:pt>
                <c:pt idx="1">
                  <c:v>500000</c:v>
                </c:pt>
                <c:pt idx="2">
                  <c:v>150000</c:v>
                </c:pt>
                <c:pt idx="3">
                  <c:v>4000000</c:v>
                </c:pt>
                <c:pt idx="4">
                  <c:v>100000</c:v>
                </c:pt>
                <c:pt idx="5">
                  <c:v>800000</c:v>
                </c:pt>
                <c:pt idx="6">
                  <c:v>225000</c:v>
                </c:pt>
              </c:numCache>
            </c:numRef>
          </c:yVal>
          <c:bubbleSize>
            <c:numRef>
              <c:f>Solucion1!$E$29:$E$35</c:f>
              <c:numCache>
                <c:formatCode>_-* #,##0\ "€"_-;\-* #,##0\ "€"_-;_-* "-"??\ "€"_-;_-@_-</c:formatCode>
                <c:ptCount val="7"/>
                <c:pt idx="0">
                  <c:v>500000</c:v>
                </c:pt>
                <c:pt idx="1">
                  <c:v>2300000</c:v>
                </c:pt>
                <c:pt idx="2">
                  <c:v>550000</c:v>
                </c:pt>
                <c:pt idx="3">
                  <c:v>10000000</c:v>
                </c:pt>
                <c:pt idx="4">
                  <c:v>2000000</c:v>
                </c:pt>
                <c:pt idx="5">
                  <c:v>4000000</c:v>
                </c:pt>
                <c:pt idx="6">
                  <c:v>1000000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0-5221-48AC-9C39-8CE62E9D6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95101312"/>
        <c:axId val="95103232"/>
      </c:bubbleChart>
      <c:valAx>
        <c:axId val="95101312"/>
        <c:scaling>
          <c:orientation val="minMax"/>
        </c:scaling>
        <c:delete val="0"/>
        <c:axPos val="b"/>
        <c:title>
          <c:tx>
            <c:strRef>
              <c:f>Solucion1!$F$28</c:f>
              <c:strCache>
                <c:ptCount val="1"/>
                <c:pt idx="0">
                  <c:v>Ventas</c:v>
                </c:pt>
              </c:strCache>
            </c:strRef>
          </c:tx>
          <c:overlay val="0"/>
          <c:txPr>
            <a:bodyPr/>
            <a:lstStyle/>
            <a:p>
              <a:pPr>
                <a:defRPr sz="2000"/>
              </a:pPr>
              <a:endParaRPr lang="es-ES"/>
            </a:p>
          </c:txPr>
        </c:title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5103232"/>
        <c:crossesAt val="5000000"/>
        <c:crossBetween val="midCat"/>
      </c:valAx>
      <c:valAx>
        <c:axId val="95103232"/>
        <c:scaling>
          <c:orientation val="minMax"/>
        </c:scaling>
        <c:delete val="0"/>
        <c:axPos val="l"/>
        <c:majorGridlines>
          <c:spPr>
            <a:ln w="6350">
              <a:solidFill>
                <a:schemeClr val="tx1"/>
              </a:solidFill>
              <a:prstDash val="dash"/>
            </a:ln>
          </c:spPr>
        </c:majorGridlines>
        <c:title>
          <c:tx>
            <c:strRef>
              <c:f>Solucion1!$G$28</c:f>
              <c:strCache>
                <c:ptCount val="1"/>
                <c:pt idx="0">
                  <c:v>Beneficio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 sz="2000"/>
              </a:pPr>
              <a:endParaRPr lang="es-ES"/>
            </a:p>
          </c:txPr>
        </c:title>
        <c:numFmt formatCode="General" sourceLinked="0"/>
        <c:majorTickMark val="out"/>
        <c:minorTickMark val="none"/>
        <c:tickLblPos val="low"/>
        <c:crossAx val="95101312"/>
        <c:crossesAt val="0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2.png"/><Relationship Id="rId7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3" Type="http://schemas.openxmlformats.org/officeDocument/2006/relationships/image" Target="../media/image15.jpeg"/><Relationship Id="rId7" Type="http://schemas.openxmlformats.org/officeDocument/2006/relationships/image" Target="../media/image19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jpeg"/><Relationship Id="rId9" Type="http://schemas.openxmlformats.org/officeDocument/2006/relationships/image" Target="../media/image2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4.png"/><Relationship Id="rId7" Type="http://schemas.openxmlformats.org/officeDocument/2006/relationships/image" Target="../media/image28.png"/><Relationship Id="rId2" Type="http://schemas.openxmlformats.org/officeDocument/2006/relationships/image" Target="../media/image23.jpeg"/><Relationship Id="rId1" Type="http://schemas.openxmlformats.org/officeDocument/2006/relationships/image" Target="../media/image22.jpeg"/><Relationship Id="rId6" Type="http://schemas.openxmlformats.org/officeDocument/2006/relationships/image" Target="../media/image27.png"/><Relationship Id="rId5" Type="http://schemas.openxmlformats.org/officeDocument/2006/relationships/image" Target="../media/image26.jpeg"/><Relationship Id="rId4" Type="http://schemas.openxmlformats.org/officeDocument/2006/relationships/image" Target="../media/image25.png"/><Relationship Id="rId9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862853</xdr:colOff>
      <xdr:row>91</xdr:row>
      <xdr:rowOff>112059</xdr:rowOff>
    </xdr:from>
    <xdr:to>
      <xdr:col>4</xdr:col>
      <xdr:colOff>100853</xdr:colOff>
      <xdr:row>98</xdr:row>
      <xdr:rowOff>33618</xdr:rowOff>
    </xdr:to>
    <xdr:sp macro="" textlink="">
      <xdr:nvSpPr>
        <xdr:cNvPr id="16" name="15 Rectángulo redondead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1322294" y="23532353"/>
          <a:ext cx="2286000" cy="1322294"/>
        </a:xfrm>
        <a:prstGeom prst="roundRect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851647</xdr:colOff>
      <xdr:row>77</xdr:row>
      <xdr:rowOff>347382</xdr:rowOff>
    </xdr:from>
    <xdr:to>
      <xdr:col>6</xdr:col>
      <xdr:colOff>123264</xdr:colOff>
      <xdr:row>88</xdr:row>
      <xdr:rowOff>179293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311088" y="20540382"/>
          <a:ext cx="4740088" cy="2420470"/>
        </a:xfrm>
        <a:prstGeom prst="roundRect">
          <a:avLst/>
        </a:prstGeom>
        <a:noFill/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9</xdr:col>
      <xdr:colOff>285751</xdr:colOff>
      <xdr:row>27</xdr:row>
      <xdr:rowOff>149676</xdr:rowOff>
    </xdr:from>
    <xdr:to>
      <xdr:col>11</xdr:col>
      <xdr:colOff>106242</xdr:colOff>
      <xdr:row>31</xdr:row>
      <xdr:rowOff>2314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15601" y="6312351"/>
          <a:ext cx="2373191" cy="662264"/>
        </a:xfrm>
        <a:prstGeom prst="rect">
          <a:avLst/>
        </a:prstGeom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9</xdr:col>
      <xdr:colOff>285750</xdr:colOff>
      <xdr:row>31</xdr:row>
      <xdr:rowOff>108854</xdr:rowOff>
    </xdr:from>
    <xdr:to>
      <xdr:col>11</xdr:col>
      <xdr:colOff>105091</xdr:colOff>
      <xdr:row>34</xdr:row>
      <xdr:rowOff>108857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15600" y="7081154"/>
          <a:ext cx="2372041" cy="600076"/>
        </a:xfrm>
        <a:prstGeom prst="rect">
          <a:avLst/>
        </a:prstGeom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6</xdr:col>
      <xdr:colOff>323850</xdr:colOff>
      <xdr:row>63</xdr:row>
      <xdr:rowOff>57150</xdr:rowOff>
    </xdr:from>
    <xdr:to>
      <xdr:col>7</xdr:col>
      <xdr:colOff>1390650</xdr:colOff>
      <xdr:row>72</xdr:row>
      <xdr:rowOff>114298</xdr:rowOff>
    </xdr:to>
    <xdr:pic>
      <xdr:nvPicPr>
        <xdr:cNvPr id="16737" name="5 Imagen">
          <a:extLst>
            <a:ext uri="{FF2B5EF4-FFF2-40B4-BE49-F238E27FC236}">
              <a16:creationId xmlns:a16="http://schemas.microsoft.com/office/drawing/2014/main" id="{00000000-0008-0000-0000-0000614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432352">
          <a:off x="6267450" y="17459325"/>
          <a:ext cx="2400300" cy="1771650"/>
        </a:xfrm>
        <a:prstGeom prst="rect">
          <a:avLst/>
        </a:prstGeom>
        <a:noFill/>
        <a:ln w="9525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1379455</xdr:colOff>
      <xdr:row>66</xdr:row>
      <xdr:rowOff>145675</xdr:rowOff>
    </xdr:from>
    <xdr:to>
      <xdr:col>8</xdr:col>
      <xdr:colOff>638735</xdr:colOff>
      <xdr:row>67</xdr:row>
      <xdr:rowOff>30286</xdr:rowOff>
    </xdr:to>
    <xdr:cxnSp macro="">
      <xdr:nvCxnSpPr>
        <xdr:cNvPr id="8" name="7 Conector recto de flecha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>
          <a:stCxn id="16737" idx="3"/>
        </xdr:cNvCxnSpPr>
      </xdr:nvCxnSpPr>
      <xdr:spPr>
        <a:xfrm flipV="1">
          <a:off x="8640867" y="18086293"/>
          <a:ext cx="693633" cy="75111"/>
        </a:xfrm>
        <a:prstGeom prst="straightConnector1">
          <a:avLst/>
        </a:prstGeom>
        <a:ln w="3492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571500</xdr:colOff>
      <xdr:row>83</xdr:row>
      <xdr:rowOff>134471</xdr:rowOff>
    </xdr:from>
    <xdr:to>
      <xdr:col>12</xdr:col>
      <xdr:colOff>451833</xdr:colOff>
      <xdr:row>85</xdr:row>
      <xdr:rowOff>159630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99412" y="21896295"/>
          <a:ext cx="7085715" cy="42857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12</xdr:col>
      <xdr:colOff>201706</xdr:colOff>
      <xdr:row>33</xdr:row>
      <xdr:rowOff>78441</xdr:rowOff>
    </xdr:from>
    <xdr:to>
      <xdr:col>17</xdr:col>
      <xdr:colOff>79478</xdr:colOff>
      <xdr:row>37</xdr:row>
      <xdr:rowOff>180904</xdr:rowOff>
    </xdr:to>
    <xdr:sp macro="" textlink="">
      <xdr:nvSpPr>
        <xdr:cNvPr id="11" name="32 Llamada rectangular redondeada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3335000" y="11228294"/>
          <a:ext cx="2903360" cy="920492"/>
        </a:xfrm>
        <a:prstGeom prst="wedgeRoundRectCallout">
          <a:avLst>
            <a:gd name="adj1" fmla="val -112147"/>
            <a:gd name="adj2" fmla="val 63261"/>
            <a:gd name="adj3" fmla="val 16667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tx1">
              <a:lumMod val="95000"/>
              <a:lumOff val="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>
              <a:solidFill>
                <a:schemeClr val="tx1"/>
              </a:solidFill>
            </a:rPr>
            <a:t>Mv</a:t>
          </a:r>
          <a:r>
            <a:rPr lang="es-ES" baseline="0">
              <a:solidFill>
                <a:schemeClr val="tx1"/>
              </a:solidFill>
            </a:rPr>
            <a:t> es </a:t>
          </a:r>
          <a:r>
            <a:rPr lang="es-ES">
              <a:solidFill>
                <a:schemeClr val="tx1"/>
              </a:solidFill>
            </a:rPr>
            <a:t>el </a:t>
          </a:r>
          <a:r>
            <a:rPr lang="es-ES" b="1">
              <a:solidFill>
                <a:srgbClr val="C00000"/>
              </a:solidFill>
            </a:rPr>
            <a:t>multiplicador de las ventas</a:t>
          </a:r>
          <a:r>
            <a:rPr lang="es-ES">
              <a:solidFill>
                <a:schemeClr val="tx1"/>
              </a:solidFill>
            </a:rPr>
            <a:t> y Mb el multiplicador del beneficio</a:t>
          </a:r>
        </a:p>
      </xdr:txBody>
    </xdr:sp>
    <xdr:clientData/>
  </xdr:twoCellAnchor>
  <xdr:twoCellAnchor>
    <xdr:from>
      <xdr:col>10</xdr:col>
      <xdr:colOff>840442</xdr:colOff>
      <xdr:row>37</xdr:row>
      <xdr:rowOff>212912</xdr:rowOff>
    </xdr:from>
    <xdr:to>
      <xdr:col>14</xdr:col>
      <xdr:colOff>381001</xdr:colOff>
      <xdr:row>42</xdr:row>
      <xdr:rowOff>68845</xdr:rowOff>
    </xdr:to>
    <xdr:sp macro="" textlink="">
      <xdr:nvSpPr>
        <xdr:cNvPr id="12" name="32 Llamada rectangular redondeada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2304060" y="8415618"/>
          <a:ext cx="2420470" cy="920492"/>
        </a:xfrm>
        <a:prstGeom prst="wedgeRoundRectCallout">
          <a:avLst>
            <a:gd name="adj1" fmla="val -81977"/>
            <a:gd name="adj2" fmla="val -32912"/>
            <a:gd name="adj3" fmla="val 16667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tx1">
              <a:lumMod val="95000"/>
              <a:lumOff val="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>
              <a:solidFill>
                <a:schemeClr val="tx1"/>
              </a:solidFill>
            </a:rPr>
            <a:t>Cuando hay valores extremos, mejor la </a:t>
          </a:r>
          <a:r>
            <a:rPr lang="es-ES" b="1">
              <a:solidFill>
                <a:srgbClr val="C00000"/>
              </a:solidFill>
            </a:rPr>
            <a:t>mediana </a:t>
          </a:r>
          <a:r>
            <a:rPr lang="es-ES">
              <a:solidFill>
                <a:schemeClr val="tx1"/>
              </a:solidFill>
            </a:rPr>
            <a:t>que la media</a:t>
          </a:r>
        </a:p>
      </xdr:txBody>
    </xdr:sp>
    <xdr:clientData/>
  </xdr:twoCellAnchor>
  <xdr:twoCellAnchor editAs="oneCell">
    <xdr:from>
      <xdr:col>14</xdr:col>
      <xdr:colOff>253431</xdr:colOff>
      <xdr:row>39</xdr:row>
      <xdr:rowOff>124937</xdr:rowOff>
    </xdr:from>
    <xdr:to>
      <xdr:col>20</xdr:col>
      <xdr:colOff>295028</xdr:colOff>
      <xdr:row>49</xdr:row>
      <xdr:rowOff>144961</xdr:rowOff>
    </xdr:to>
    <xdr:pic>
      <xdr:nvPicPr>
        <xdr:cNvPr id="13" name="12 Imagen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960900" y="8602605"/>
          <a:ext cx="3750577" cy="2099301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65000" dist="50800" dir="12900000" kx="195000" ky="145000" algn="tl" rotWithShape="0">
            <a:srgbClr val="000000">
              <a:alpha val="30000"/>
            </a:srgbClr>
          </a:outerShdw>
        </a:effectLst>
        <a:scene3d>
          <a:camera prst="orthographicFront">
            <a:rot lat="0" lon="0" rev="360000"/>
          </a:camera>
          <a:lightRig rig="twoPt" dir="t">
            <a:rot lat="0" lon="0" rev="7200000"/>
          </a:lightRig>
        </a:scene3d>
        <a:sp3d contourW="12700">
          <a:bevelT w="25400" h="19050"/>
          <a:contourClr>
            <a:srgbClr val="969696"/>
          </a:contourClr>
        </a:sp3d>
      </xdr:spPr>
    </xdr:pic>
    <xdr:clientData/>
  </xdr:twoCellAnchor>
  <xdr:twoCellAnchor editAs="oneCell">
    <xdr:from>
      <xdr:col>3</xdr:col>
      <xdr:colOff>2063889</xdr:colOff>
      <xdr:row>62</xdr:row>
      <xdr:rowOff>2843</xdr:rowOff>
    </xdr:from>
    <xdr:to>
      <xdr:col>5</xdr:col>
      <xdr:colOff>1191956</xdr:colOff>
      <xdr:row>70</xdr:row>
      <xdr:rowOff>152033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73171" y="13184975"/>
          <a:ext cx="2419586" cy="156213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4</xdr:col>
      <xdr:colOff>100854</xdr:colOff>
      <xdr:row>85</xdr:row>
      <xdr:rowOff>145677</xdr:rowOff>
    </xdr:from>
    <xdr:to>
      <xdr:col>7</xdr:col>
      <xdr:colOff>739589</xdr:colOff>
      <xdr:row>92</xdr:row>
      <xdr:rowOff>44824</xdr:rowOff>
    </xdr:to>
    <xdr:cxnSp macro="">
      <xdr:nvCxnSpPr>
        <xdr:cNvPr id="17" name="16 Conector recto de flecha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CxnSpPr/>
      </xdr:nvCxnSpPr>
      <xdr:spPr>
        <a:xfrm flipH="1">
          <a:off x="3608295" y="22310912"/>
          <a:ext cx="4392706" cy="1344706"/>
        </a:xfrm>
        <a:prstGeom prst="straightConnector1">
          <a:avLst/>
        </a:prstGeom>
        <a:ln w="254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156883</xdr:colOff>
      <xdr:row>80</xdr:row>
      <xdr:rowOff>78442</xdr:rowOff>
    </xdr:from>
    <xdr:to>
      <xdr:col>8</xdr:col>
      <xdr:colOff>1212036</xdr:colOff>
      <xdr:row>84</xdr:row>
      <xdr:rowOff>22414</xdr:rowOff>
    </xdr:to>
    <xdr:cxnSp macro="">
      <xdr:nvCxnSpPr>
        <xdr:cNvPr id="18" name="17 Conector recto de flecha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CxnSpPr/>
      </xdr:nvCxnSpPr>
      <xdr:spPr>
        <a:xfrm flipH="1" flipV="1">
          <a:off x="6084795" y="21235148"/>
          <a:ext cx="3823006" cy="750795"/>
        </a:xfrm>
        <a:prstGeom prst="straightConnector1">
          <a:avLst/>
        </a:prstGeom>
        <a:ln w="25400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1143001</xdr:colOff>
      <xdr:row>77</xdr:row>
      <xdr:rowOff>493059</xdr:rowOff>
    </xdr:from>
    <xdr:to>
      <xdr:col>10</xdr:col>
      <xdr:colOff>131788</xdr:colOff>
      <xdr:row>83</xdr:row>
      <xdr:rowOff>186020</xdr:rowOff>
    </xdr:to>
    <xdr:cxnSp macro="">
      <xdr:nvCxnSpPr>
        <xdr:cNvPr id="19" name="18 Conector recto de flecha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 flipH="1" flipV="1">
          <a:off x="5827060" y="20686059"/>
          <a:ext cx="5768346" cy="1261785"/>
        </a:xfrm>
        <a:prstGeom prst="straightConnector1">
          <a:avLst/>
        </a:prstGeom>
        <a:ln w="25400">
          <a:solidFill>
            <a:srgbClr val="7030A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1130146</xdr:colOff>
      <xdr:row>79</xdr:row>
      <xdr:rowOff>4858</xdr:rowOff>
    </xdr:from>
    <xdr:ext cx="3968651" cy="311496"/>
    <xdr:sp macro="" textlink="">
      <xdr:nvSpPr>
        <xdr:cNvPr id="22" name="21 CuadroText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 rot="668923">
          <a:off x="7058058" y="20993476"/>
          <a:ext cx="3968651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800080"/>
              </a:solidFill>
              <a:latin typeface="Calibri"/>
            </a:rPr>
            <a:t>3) ¿Qué número de columna quieres que muestre?</a:t>
          </a:r>
        </a:p>
      </xdr:txBody>
    </xdr:sp>
    <xdr:clientData/>
  </xdr:oneCellAnchor>
  <xdr:twoCellAnchor>
    <xdr:from>
      <xdr:col>4</xdr:col>
      <xdr:colOff>246515</xdr:colOff>
      <xdr:row>17</xdr:row>
      <xdr:rowOff>145675</xdr:rowOff>
    </xdr:from>
    <xdr:to>
      <xdr:col>5</xdr:col>
      <xdr:colOff>1075750</xdr:colOff>
      <xdr:row>20</xdr:row>
      <xdr:rowOff>134470</xdr:rowOff>
    </xdr:to>
    <xdr:sp macro="" textlink="">
      <xdr:nvSpPr>
        <xdr:cNvPr id="23" name="22 Llamada rectangular redondeada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3770765" y="4200604"/>
          <a:ext cx="2013056" cy="709973"/>
        </a:xfrm>
        <a:prstGeom prst="wedgeRoundRectCallout">
          <a:avLst>
            <a:gd name="adj1" fmla="val -63123"/>
            <a:gd name="adj2" fmla="val 7892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  <a:ln>
          <a:solidFill>
            <a:schemeClr val="accent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>
              <a:solidFill>
                <a:schemeClr val="tx2"/>
              </a:solidFill>
            </a:rPr>
            <a:t>Método de los números múltiplos</a:t>
          </a:r>
          <a:endParaRPr lang="es-ES" b="1">
            <a:solidFill>
              <a:schemeClr val="tx2"/>
            </a:solidFill>
          </a:endParaRPr>
        </a:p>
      </xdr:txBody>
    </xdr:sp>
    <xdr:clientData/>
  </xdr:twoCellAnchor>
  <xdr:twoCellAnchor>
    <xdr:from>
      <xdr:col>6</xdr:col>
      <xdr:colOff>167908</xdr:colOff>
      <xdr:row>10</xdr:row>
      <xdr:rowOff>71165</xdr:rowOff>
    </xdr:from>
    <xdr:to>
      <xdr:col>8</xdr:col>
      <xdr:colOff>952500</xdr:colOff>
      <xdr:row>16</xdr:row>
      <xdr:rowOff>193630</xdr:rowOff>
    </xdr:to>
    <xdr:sp macro="" textlink="">
      <xdr:nvSpPr>
        <xdr:cNvPr id="26" name="25 Llamada rectangular redondeada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6127837" y="2452415"/>
          <a:ext cx="3546842" cy="1551215"/>
        </a:xfrm>
        <a:prstGeom prst="wedgeRoundRectCallout">
          <a:avLst>
            <a:gd name="adj1" fmla="val -51950"/>
            <a:gd name="adj2" fmla="val -66957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  <a:ln>
          <a:solidFill>
            <a:schemeClr val="accent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>
              <a:solidFill>
                <a:schemeClr val="tx2"/>
              </a:solidFill>
            </a:rPr>
            <a:t>En este caso, los comparables </a:t>
          </a:r>
          <a:r>
            <a:rPr lang="es-ES" b="1">
              <a:solidFill>
                <a:srgbClr val="C00000"/>
              </a:solidFill>
            </a:rPr>
            <a:t>no cotizan en bolsa </a:t>
          </a:r>
          <a:r>
            <a:rPr lang="es-ES">
              <a:solidFill>
                <a:schemeClr val="tx2"/>
              </a:solidFill>
            </a:rPr>
            <a:t>pero tenemos información de compraventas de varias empresas del mismo sector</a:t>
          </a:r>
          <a:endParaRPr lang="es-ES" b="1">
            <a:solidFill>
              <a:schemeClr val="tx2"/>
            </a:solidFill>
          </a:endParaRPr>
        </a:p>
      </xdr:txBody>
    </xdr:sp>
    <xdr:clientData/>
  </xdr:twoCellAnchor>
  <xdr:twoCellAnchor>
    <xdr:from>
      <xdr:col>6</xdr:col>
      <xdr:colOff>441545</xdr:colOff>
      <xdr:row>48</xdr:row>
      <xdr:rowOff>208730</xdr:rowOff>
    </xdr:from>
    <xdr:to>
      <xdr:col>8</xdr:col>
      <xdr:colOff>160561</xdr:colOff>
      <xdr:row>54</xdr:row>
      <xdr:rowOff>233082</xdr:rowOff>
    </xdr:to>
    <xdr:sp macro="" textlink="">
      <xdr:nvSpPr>
        <xdr:cNvPr id="24" name="8 Llamada ovalada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 rot="21234649">
          <a:off x="6518813" y="10629197"/>
          <a:ext cx="2544906" cy="1236594"/>
        </a:xfrm>
        <a:prstGeom prst="wedgeEllipseCallout">
          <a:avLst>
            <a:gd name="adj1" fmla="val 50539"/>
            <a:gd name="adj2" fmla="val 37792"/>
          </a:avLst>
        </a:prstGeom>
        <a:solidFill>
          <a:schemeClr val="accent4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>
              <a:solidFill>
                <a:schemeClr val="tx1"/>
              </a:solidFill>
              <a:latin typeface="+mj-lt"/>
            </a:rPr>
            <a:t>¿Qué empresa fue</a:t>
          </a:r>
          <a:r>
            <a:rPr lang="en-US" baseline="0">
              <a:solidFill>
                <a:schemeClr val="tx1"/>
              </a:solidFill>
              <a:latin typeface="+mj-lt"/>
            </a:rPr>
            <a:t> comprada muy </a:t>
          </a:r>
          <a:r>
            <a:rPr lang="en-US" b="1" baseline="0">
              <a:solidFill>
                <a:srgbClr val="FF0000"/>
              </a:solidFill>
              <a:latin typeface="+mj-lt"/>
            </a:rPr>
            <a:t>cara</a:t>
          </a:r>
          <a:r>
            <a:rPr lang="en-US" baseline="0">
              <a:solidFill>
                <a:schemeClr val="tx1"/>
              </a:solidFill>
              <a:latin typeface="+mj-lt"/>
            </a:rPr>
            <a:t>?</a:t>
          </a:r>
          <a:endParaRPr lang="en-US">
            <a:solidFill>
              <a:schemeClr val="tx1"/>
            </a:solidFill>
            <a:latin typeface="+mj-lt"/>
          </a:endParaRPr>
        </a:p>
      </xdr:txBody>
    </xdr:sp>
    <xdr:clientData/>
  </xdr:twoCellAnchor>
  <xdr:twoCellAnchor>
    <xdr:from>
      <xdr:col>10</xdr:col>
      <xdr:colOff>0</xdr:colOff>
      <xdr:row>78</xdr:row>
      <xdr:rowOff>56197</xdr:rowOff>
    </xdr:from>
    <xdr:to>
      <xdr:col>12</xdr:col>
      <xdr:colOff>385348</xdr:colOff>
      <xdr:row>81</xdr:row>
      <xdr:rowOff>32114</xdr:rowOff>
    </xdr:to>
    <xdr:sp macro="" textlink="">
      <xdr:nvSpPr>
        <xdr:cNvPr id="25" name="32 Llamada rectangular redondeada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11745102" y="16706465"/>
          <a:ext cx="2111390" cy="578024"/>
        </a:xfrm>
        <a:prstGeom prst="wedgeRoundRectCallout">
          <a:avLst>
            <a:gd name="adj1" fmla="val 24175"/>
            <a:gd name="adj2" fmla="val 127362"/>
            <a:gd name="adj3" fmla="val 16667"/>
          </a:avLst>
        </a:prstGeom>
        <a:solidFill>
          <a:schemeClr val="bg1">
            <a:lumMod val="85000"/>
          </a:schemeClr>
        </a:solidFill>
        <a:ln>
          <a:solidFill>
            <a:schemeClr val="tx1">
              <a:lumMod val="95000"/>
              <a:lumOff val="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b="1">
              <a:solidFill>
                <a:srgbClr val="FF0000"/>
              </a:solidFill>
            </a:rPr>
            <a:t>FALSO</a:t>
          </a:r>
          <a:r>
            <a:rPr lang="es-ES">
              <a:solidFill>
                <a:srgbClr val="FF0000"/>
              </a:solidFill>
            </a:rPr>
            <a:t> </a:t>
          </a:r>
          <a:r>
            <a:rPr lang="es-ES">
              <a:solidFill>
                <a:schemeClr val="tx1"/>
              </a:solidFill>
            </a:rPr>
            <a:t>significa coincidencia exacta</a:t>
          </a:r>
        </a:p>
      </xdr:txBody>
    </xdr:sp>
    <xdr:clientData/>
  </xdr:twoCellAnchor>
  <xdr:twoCellAnchor>
    <xdr:from>
      <xdr:col>22</xdr:col>
      <xdr:colOff>0</xdr:colOff>
      <xdr:row>34</xdr:row>
      <xdr:rowOff>120422</xdr:rowOff>
    </xdr:from>
    <xdr:to>
      <xdr:col>24</xdr:col>
      <xdr:colOff>200703</xdr:colOff>
      <xdr:row>38</xdr:row>
      <xdr:rowOff>104803</xdr:rowOff>
    </xdr:to>
    <xdr:sp macro="" textlink="">
      <xdr:nvSpPr>
        <xdr:cNvPr id="27" name="32 Llamada rectangular redondeada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19652776" y="7578522"/>
          <a:ext cx="1437029" cy="803247"/>
        </a:xfrm>
        <a:prstGeom prst="wedgeRoundRectCallout">
          <a:avLst>
            <a:gd name="adj1" fmla="val -34827"/>
            <a:gd name="adj2" fmla="val 60957"/>
            <a:gd name="adj3" fmla="val 16667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tx1">
              <a:lumMod val="95000"/>
              <a:lumOff val="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400">
              <a:solidFill>
                <a:schemeClr val="tx1"/>
              </a:solidFill>
            </a:rPr>
            <a:t>En vez de 50% pon</a:t>
          </a:r>
          <a:r>
            <a:rPr lang="es-ES" sz="1400" baseline="0">
              <a:solidFill>
                <a:schemeClr val="tx1"/>
              </a:solidFill>
            </a:rPr>
            <a:t> 5.000%</a:t>
          </a:r>
          <a:endParaRPr lang="es-ES" sz="1400">
            <a:solidFill>
              <a:schemeClr val="tx1"/>
            </a:solidFill>
          </a:endParaRPr>
        </a:p>
      </xdr:txBody>
    </xdr:sp>
    <xdr:clientData/>
  </xdr:twoCellAnchor>
  <xdr:oneCellAnchor>
    <xdr:from>
      <xdr:col>6</xdr:col>
      <xdr:colOff>409590</xdr:colOff>
      <xdr:row>85</xdr:row>
      <xdr:rowOff>173749</xdr:rowOff>
    </xdr:from>
    <xdr:ext cx="1325043" cy="530658"/>
    <xdr:sp macro="" textlink="">
      <xdr:nvSpPr>
        <xdr:cNvPr id="29" name="28 CuadroText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 rot="20574594">
          <a:off x="6486858" y="18148654"/>
          <a:ext cx="1325043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chemeClr val="accent1"/>
              </a:solidFill>
            </a:rPr>
            <a:t>1) ¿Qué busco?</a:t>
          </a:r>
        </a:p>
        <a:p>
          <a:pPr algn="ctr"/>
          <a:r>
            <a:rPr lang="en-US" sz="1400" b="1">
              <a:solidFill>
                <a:schemeClr val="accent1"/>
              </a:solidFill>
            </a:rPr>
            <a:t>el</a:t>
          </a:r>
          <a:r>
            <a:rPr lang="en-US" sz="1400" b="1" baseline="0">
              <a:solidFill>
                <a:schemeClr val="accent1"/>
              </a:solidFill>
            </a:rPr>
            <a:t> sector</a:t>
          </a:r>
          <a:endParaRPr lang="en-US" sz="1400" b="1">
            <a:solidFill>
              <a:schemeClr val="accent1"/>
            </a:solidFill>
          </a:endParaRPr>
        </a:p>
      </xdr:txBody>
    </xdr:sp>
    <xdr:clientData/>
  </xdr:oneCellAnchor>
  <xdr:oneCellAnchor>
    <xdr:from>
      <xdr:col>7</xdr:col>
      <xdr:colOff>118700</xdr:colOff>
      <xdr:row>81</xdr:row>
      <xdr:rowOff>32112</xdr:rowOff>
    </xdr:from>
    <xdr:ext cx="1689117" cy="530658"/>
    <xdr:sp macro="" textlink="">
      <xdr:nvSpPr>
        <xdr:cNvPr id="30" name="29 CuadroText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 rot="668923">
          <a:off x="7560744" y="17204207"/>
          <a:ext cx="1689117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00B050"/>
              </a:solidFill>
            </a:rPr>
            <a:t>2) ¿Dónde lo busco?</a:t>
          </a:r>
        </a:p>
        <a:p>
          <a:pPr algn="ctr"/>
          <a:r>
            <a:rPr lang="en-US" sz="1400" b="1">
              <a:solidFill>
                <a:srgbClr val="00B050"/>
              </a:solidFill>
            </a:rPr>
            <a:t>&lt;-ahí</a:t>
          </a:r>
        </a:p>
      </xdr:txBody>
    </xdr:sp>
    <xdr:clientData/>
  </xdr:oneCellAnchor>
  <xdr:twoCellAnchor>
    <xdr:from>
      <xdr:col>2</xdr:col>
      <xdr:colOff>794780</xdr:colOff>
      <xdr:row>96</xdr:row>
      <xdr:rowOff>30903</xdr:rowOff>
    </xdr:from>
    <xdr:to>
      <xdr:col>2</xdr:col>
      <xdr:colOff>998426</xdr:colOff>
      <xdr:row>97</xdr:row>
      <xdr:rowOff>42768</xdr:rowOff>
    </xdr:to>
    <xdr:sp macro="" textlink="">
      <xdr:nvSpPr>
        <xdr:cNvPr id="31" name="38 Rectángulo redondeado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1276466" y="20221562"/>
          <a:ext cx="203646" cy="196511"/>
        </a:xfrm>
        <a:prstGeom prst="roundRect">
          <a:avLst>
            <a:gd name="adj" fmla="val 50000"/>
          </a:avLst>
        </a:prstGeom>
        <a:solidFill>
          <a:srgbClr val="FFC000"/>
        </a:solidFill>
        <a:ln w="9525">
          <a:solidFill>
            <a:schemeClr val="tx2"/>
          </a:solidFill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300000"/>
          </a:camera>
          <a:lightRig rig="threePt" dir="t"/>
        </a:scene3d>
      </xdr:spPr>
      <xdr:txBody>
        <a:bodyPr wrap="square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fontAlgn="base">
            <a:spcAft>
              <a:spcPct val="0"/>
            </a:spcAft>
          </a:pPr>
          <a:r>
            <a:rPr lang="es-ES" sz="1600" b="1">
              <a:solidFill>
                <a:srgbClr val="FF0000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1</a:t>
          </a:r>
          <a:endParaRPr lang="en-US" sz="1600" b="1">
            <a:solidFill>
              <a:srgbClr val="FF0000"/>
            </a:solidFill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1075629</xdr:colOff>
      <xdr:row>91</xdr:row>
      <xdr:rowOff>38797</xdr:rowOff>
    </xdr:from>
    <xdr:to>
      <xdr:col>6</xdr:col>
      <xdr:colOff>2808</xdr:colOff>
      <xdr:row>92</xdr:row>
      <xdr:rowOff>58690</xdr:rowOff>
    </xdr:to>
    <xdr:sp macro="" textlink="">
      <xdr:nvSpPr>
        <xdr:cNvPr id="32" name="38 Rectángulo redondead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5876430" y="19250028"/>
          <a:ext cx="203646" cy="196511"/>
        </a:xfrm>
        <a:prstGeom prst="roundRect">
          <a:avLst>
            <a:gd name="adj" fmla="val 50000"/>
          </a:avLst>
        </a:prstGeom>
        <a:solidFill>
          <a:srgbClr val="FFC000"/>
        </a:solidFill>
        <a:ln w="9525">
          <a:solidFill>
            <a:schemeClr val="tx2"/>
          </a:solidFill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300000"/>
          </a:camera>
          <a:lightRig rig="threePt" dir="t"/>
        </a:scene3d>
      </xdr:spPr>
      <xdr:txBody>
        <a:bodyPr wrap="square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fontAlgn="base">
            <a:spcAft>
              <a:spcPct val="0"/>
            </a:spcAft>
          </a:pPr>
          <a:r>
            <a:rPr lang="es-ES" sz="1600" b="1">
              <a:solidFill>
                <a:srgbClr val="FF0000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2</a:t>
          </a:r>
          <a:endParaRPr lang="en-US" sz="1600" b="1">
            <a:solidFill>
              <a:srgbClr val="FF0000"/>
            </a:solidFill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15</xdr:col>
      <xdr:colOff>256899</xdr:colOff>
      <xdr:row>1</xdr:row>
      <xdr:rowOff>269212</xdr:rowOff>
    </xdr:from>
    <xdr:to>
      <xdr:col>22</xdr:col>
      <xdr:colOff>591256</xdr:colOff>
      <xdr:row>17</xdr:row>
      <xdr:rowOff>96336</xdr:rowOff>
    </xdr:to>
    <xdr:pic>
      <xdr:nvPicPr>
        <xdr:cNvPr id="33" name="32 Imagen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582532" y="477943"/>
          <a:ext cx="4661500" cy="3520047"/>
        </a:xfrm>
        <a:prstGeom prst="rect">
          <a:avLst/>
        </a:prstGeom>
      </xdr:spPr>
    </xdr:pic>
    <xdr:clientData/>
  </xdr:twoCellAnchor>
  <xdr:twoCellAnchor editAs="oneCell">
    <xdr:from>
      <xdr:col>9</xdr:col>
      <xdr:colOff>433517</xdr:colOff>
      <xdr:row>1</xdr:row>
      <xdr:rowOff>264925</xdr:rowOff>
    </xdr:from>
    <xdr:to>
      <xdr:col>15</xdr:col>
      <xdr:colOff>230045</xdr:colOff>
      <xdr:row>17</xdr:row>
      <xdr:rowOff>86028</xdr:rowOff>
    </xdr:to>
    <xdr:pic>
      <xdr:nvPicPr>
        <xdr:cNvPr id="34" name="33 Imagen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02152" y="473656"/>
          <a:ext cx="4653526" cy="35140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657225</xdr:colOff>
      <xdr:row>49</xdr:row>
      <xdr:rowOff>161925</xdr:rowOff>
    </xdr:from>
    <xdr:to>
      <xdr:col>10</xdr:col>
      <xdr:colOff>1009650</xdr:colOff>
      <xdr:row>72</xdr:row>
      <xdr:rowOff>28575</xdr:rowOff>
    </xdr:to>
    <xdr:graphicFrame macro="">
      <xdr:nvGraphicFramePr>
        <xdr:cNvPr id="1409" name="4 Gráfico">
          <a:extLst>
            <a:ext uri="{FF2B5EF4-FFF2-40B4-BE49-F238E27FC236}">
              <a16:creationId xmlns:a16="http://schemas.microsoft.com/office/drawing/2014/main" id="{00000000-0008-0000-0100-000081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285751</xdr:colOff>
      <xdr:row>27</xdr:row>
      <xdr:rowOff>149676</xdr:rowOff>
    </xdr:from>
    <xdr:to>
      <xdr:col>11</xdr:col>
      <xdr:colOff>106242</xdr:colOff>
      <xdr:row>31</xdr:row>
      <xdr:rowOff>2315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91751" y="8354783"/>
          <a:ext cx="2371429" cy="666667"/>
        </a:xfrm>
        <a:prstGeom prst="rect">
          <a:avLst/>
        </a:prstGeom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9</xdr:col>
      <xdr:colOff>285750</xdr:colOff>
      <xdr:row>31</xdr:row>
      <xdr:rowOff>108854</xdr:rowOff>
    </xdr:from>
    <xdr:to>
      <xdr:col>11</xdr:col>
      <xdr:colOff>105091</xdr:colOff>
      <xdr:row>34</xdr:row>
      <xdr:rowOff>108855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05515" y="10821678"/>
          <a:ext cx="2363076" cy="605119"/>
        </a:xfrm>
        <a:prstGeom prst="rect">
          <a:avLst/>
        </a:prstGeom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2</xdr:col>
      <xdr:colOff>874059</xdr:colOff>
      <xdr:row>77</xdr:row>
      <xdr:rowOff>459441</xdr:rowOff>
    </xdr:from>
    <xdr:to>
      <xdr:col>6</xdr:col>
      <xdr:colOff>145676</xdr:colOff>
      <xdr:row>89</xdr:row>
      <xdr:rowOff>11205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333500" y="16853647"/>
          <a:ext cx="4740088" cy="2420470"/>
        </a:xfrm>
        <a:prstGeom prst="roundRect">
          <a:avLst/>
        </a:prstGeom>
        <a:noFill/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89647</xdr:colOff>
      <xdr:row>91</xdr:row>
      <xdr:rowOff>168087</xdr:rowOff>
    </xdr:from>
    <xdr:to>
      <xdr:col>4</xdr:col>
      <xdr:colOff>89647</xdr:colOff>
      <xdr:row>98</xdr:row>
      <xdr:rowOff>56029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557618" y="19879234"/>
          <a:ext cx="2039470" cy="1288677"/>
        </a:xfrm>
        <a:prstGeom prst="roundRect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6</xdr:col>
      <xdr:colOff>414618</xdr:colOff>
      <xdr:row>84</xdr:row>
      <xdr:rowOff>22413</xdr:rowOff>
    </xdr:from>
    <xdr:to>
      <xdr:col>12</xdr:col>
      <xdr:colOff>294951</xdr:colOff>
      <xdr:row>86</xdr:row>
      <xdr:rowOff>47571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42530" y="18276795"/>
          <a:ext cx="7085715" cy="42857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12</xdr:col>
      <xdr:colOff>212911</xdr:colOff>
      <xdr:row>33</xdr:row>
      <xdr:rowOff>112059</xdr:rowOff>
    </xdr:from>
    <xdr:to>
      <xdr:col>17</xdr:col>
      <xdr:colOff>90683</xdr:colOff>
      <xdr:row>37</xdr:row>
      <xdr:rowOff>214521</xdr:rowOff>
    </xdr:to>
    <xdr:sp macro="" textlink="">
      <xdr:nvSpPr>
        <xdr:cNvPr id="11" name="32 Llamada rectangular redondeada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3346205" y="11228294"/>
          <a:ext cx="2903360" cy="920492"/>
        </a:xfrm>
        <a:prstGeom prst="wedgeRoundRectCallout">
          <a:avLst>
            <a:gd name="adj1" fmla="val -112147"/>
            <a:gd name="adj2" fmla="val 63261"/>
            <a:gd name="adj3" fmla="val 16667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tx1">
              <a:lumMod val="95000"/>
              <a:lumOff val="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>
              <a:solidFill>
                <a:schemeClr val="tx1"/>
              </a:solidFill>
            </a:rPr>
            <a:t>Mv</a:t>
          </a:r>
          <a:r>
            <a:rPr lang="es-ES" baseline="0">
              <a:solidFill>
                <a:schemeClr val="tx1"/>
              </a:solidFill>
            </a:rPr>
            <a:t> es </a:t>
          </a:r>
          <a:r>
            <a:rPr lang="es-ES">
              <a:solidFill>
                <a:schemeClr val="tx1"/>
              </a:solidFill>
            </a:rPr>
            <a:t>el </a:t>
          </a:r>
          <a:r>
            <a:rPr lang="es-ES" b="1">
              <a:solidFill>
                <a:srgbClr val="C00000"/>
              </a:solidFill>
            </a:rPr>
            <a:t>multiplicador de las ventas</a:t>
          </a:r>
          <a:r>
            <a:rPr lang="es-ES">
              <a:solidFill>
                <a:schemeClr val="tx1"/>
              </a:solidFill>
            </a:rPr>
            <a:t> y Mb el multiplicador del beneficio</a:t>
          </a:r>
        </a:p>
      </xdr:txBody>
    </xdr:sp>
    <xdr:clientData/>
  </xdr:twoCellAnchor>
  <xdr:twoCellAnchor>
    <xdr:from>
      <xdr:col>12</xdr:col>
      <xdr:colOff>212912</xdr:colOff>
      <xdr:row>38</xdr:row>
      <xdr:rowOff>89648</xdr:rowOff>
    </xdr:from>
    <xdr:to>
      <xdr:col>16</xdr:col>
      <xdr:colOff>212911</xdr:colOff>
      <xdr:row>42</xdr:row>
      <xdr:rowOff>169698</xdr:rowOff>
    </xdr:to>
    <xdr:sp macro="" textlink="">
      <xdr:nvSpPr>
        <xdr:cNvPr id="12" name="32 Llamada rectangular redondeada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13346206" y="12248030"/>
          <a:ext cx="2420470" cy="920492"/>
        </a:xfrm>
        <a:prstGeom prst="wedgeRoundRectCallout">
          <a:avLst>
            <a:gd name="adj1" fmla="val -112533"/>
            <a:gd name="adj2" fmla="val -42651"/>
            <a:gd name="adj3" fmla="val 16667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tx1">
              <a:lumMod val="95000"/>
              <a:lumOff val="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>
              <a:solidFill>
                <a:schemeClr val="tx1"/>
              </a:solidFill>
            </a:rPr>
            <a:t>Cuando hay valores extremos, mejor la </a:t>
          </a:r>
          <a:r>
            <a:rPr lang="es-ES" b="1">
              <a:solidFill>
                <a:srgbClr val="C00000"/>
              </a:solidFill>
            </a:rPr>
            <a:t>mediana </a:t>
          </a:r>
          <a:r>
            <a:rPr lang="es-ES">
              <a:solidFill>
                <a:schemeClr val="tx1"/>
              </a:solidFill>
            </a:rPr>
            <a:t>que la media</a:t>
          </a:r>
        </a:p>
      </xdr:txBody>
    </xdr:sp>
    <xdr:clientData/>
  </xdr:twoCellAnchor>
  <xdr:twoCellAnchor editAs="oneCell">
    <xdr:from>
      <xdr:col>14</xdr:col>
      <xdr:colOff>308455</xdr:colOff>
      <xdr:row>43</xdr:row>
      <xdr:rowOff>142499</xdr:rowOff>
    </xdr:from>
    <xdr:to>
      <xdr:col>20</xdr:col>
      <xdr:colOff>350052</xdr:colOff>
      <xdr:row>54</xdr:row>
      <xdr:rowOff>9989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015924" y="9479173"/>
          <a:ext cx="3750577" cy="2099301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65000" dist="50800" dir="12900000" kx="195000" ky="145000" algn="tl" rotWithShape="0">
            <a:srgbClr val="000000">
              <a:alpha val="30000"/>
            </a:srgbClr>
          </a:outerShdw>
        </a:effectLst>
        <a:scene3d>
          <a:camera prst="orthographicFront">
            <a:rot lat="0" lon="0" rev="360000"/>
          </a:camera>
          <a:lightRig rig="twoPt" dir="t">
            <a:rot lat="0" lon="0" rev="7200000"/>
          </a:lightRig>
        </a:scene3d>
        <a:sp3d contourW="12700">
          <a:bevelT w="25400" h="19050"/>
          <a:contourClr>
            <a:srgbClr val="969696"/>
          </a:contourClr>
        </a:sp3d>
      </xdr:spPr>
    </xdr:pic>
    <xdr:clientData/>
  </xdr:twoCellAnchor>
  <xdr:twoCellAnchor editAs="oneCell">
    <xdr:from>
      <xdr:col>4</xdr:col>
      <xdr:colOff>671442</xdr:colOff>
      <xdr:row>58</xdr:row>
      <xdr:rowOff>46496</xdr:rowOff>
    </xdr:from>
    <xdr:to>
      <xdr:col>6</xdr:col>
      <xdr:colOff>610347</xdr:colOff>
      <xdr:row>66</xdr:row>
      <xdr:rowOff>102525</xdr:rowOff>
    </xdr:to>
    <xdr:pic>
      <xdr:nvPicPr>
        <xdr:cNvPr id="13" name="12 Imagen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68029" y="12473987"/>
          <a:ext cx="2419586" cy="15492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4</xdr:col>
      <xdr:colOff>78441</xdr:colOff>
      <xdr:row>85</xdr:row>
      <xdr:rowOff>145676</xdr:rowOff>
    </xdr:from>
    <xdr:to>
      <xdr:col>7</xdr:col>
      <xdr:colOff>717176</xdr:colOff>
      <xdr:row>92</xdr:row>
      <xdr:rowOff>44823</xdr:rowOff>
    </xdr:to>
    <xdr:cxnSp macro="">
      <xdr:nvCxnSpPr>
        <xdr:cNvPr id="15" name="14 Conector recto de flecha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/>
      </xdr:nvCxnSpPr>
      <xdr:spPr>
        <a:xfrm flipH="1">
          <a:off x="3585882" y="22366941"/>
          <a:ext cx="4392706" cy="1344706"/>
        </a:xfrm>
        <a:prstGeom prst="straightConnector1">
          <a:avLst/>
        </a:prstGeom>
        <a:ln w="254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134470</xdr:colOff>
      <xdr:row>80</xdr:row>
      <xdr:rowOff>78442</xdr:rowOff>
    </xdr:from>
    <xdr:to>
      <xdr:col>8</xdr:col>
      <xdr:colOff>1189623</xdr:colOff>
      <xdr:row>84</xdr:row>
      <xdr:rowOff>22413</xdr:rowOff>
    </xdr:to>
    <xdr:cxnSp macro="">
      <xdr:nvCxnSpPr>
        <xdr:cNvPr id="18" name="17 Conector recto de flecha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CxnSpPr>
          <a:stCxn id="4" idx="0"/>
        </xdr:cNvCxnSpPr>
      </xdr:nvCxnSpPr>
      <xdr:spPr>
        <a:xfrm flipH="1" flipV="1">
          <a:off x="6062382" y="21291177"/>
          <a:ext cx="3823006" cy="750795"/>
        </a:xfrm>
        <a:prstGeom prst="straightConnector1">
          <a:avLst/>
        </a:prstGeom>
        <a:ln w="25400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1120588</xdr:colOff>
      <xdr:row>77</xdr:row>
      <xdr:rowOff>582706</xdr:rowOff>
    </xdr:from>
    <xdr:to>
      <xdr:col>10</xdr:col>
      <xdr:colOff>109375</xdr:colOff>
      <xdr:row>83</xdr:row>
      <xdr:rowOff>186020</xdr:rowOff>
    </xdr:to>
    <xdr:cxnSp macro="">
      <xdr:nvCxnSpPr>
        <xdr:cNvPr id="21" name="20 Conector recto de flecha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CxnSpPr/>
      </xdr:nvCxnSpPr>
      <xdr:spPr>
        <a:xfrm flipH="1" flipV="1">
          <a:off x="5804647" y="20742088"/>
          <a:ext cx="5768346" cy="1261785"/>
        </a:xfrm>
        <a:prstGeom prst="straightConnector1">
          <a:avLst/>
        </a:prstGeom>
        <a:ln w="25400">
          <a:solidFill>
            <a:srgbClr val="7030A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481844</xdr:colOff>
      <xdr:row>85</xdr:row>
      <xdr:rowOff>158903</xdr:rowOff>
    </xdr:from>
    <xdr:ext cx="1325043" cy="530658"/>
    <xdr:sp macro="" textlink="">
      <xdr:nvSpPr>
        <xdr:cNvPr id="23" name="22 CuadroTexto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 rot="20574594">
          <a:off x="6559112" y="18254229"/>
          <a:ext cx="1325043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chemeClr val="accent1"/>
              </a:solidFill>
            </a:rPr>
            <a:t>1) ¿Qué busco?</a:t>
          </a:r>
        </a:p>
        <a:p>
          <a:pPr algn="ctr"/>
          <a:r>
            <a:rPr lang="en-US" sz="1400" b="1">
              <a:solidFill>
                <a:schemeClr val="accent1"/>
              </a:solidFill>
            </a:rPr>
            <a:t>el</a:t>
          </a:r>
          <a:r>
            <a:rPr lang="en-US" sz="1400" b="1" baseline="0">
              <a:solidFill>
                <a:schemeClr val="accent1"/>
              </a:solidFill>
            </a:rPr>
            <a:t> sector</a:t>
          </a:r>
          <a:endParaRPr lang="en-US" sz="1400" b="1">
            <a:solidFill>
              <a:schemeClr val="accent1"/>
            </a:solidFill>
          </a:endParaRPr>
        </a:p>
      </xdr:txBody>
    </xdr:sp>
    <xdr:clientData/>
  </xdr:oneCellAnchor>
  <xdr:oneCellAnchor>
    <xdr:from>
      <xdr:col>7</xdr:col>
      <xdr:colOff>190954</xdr:colOff>
      <xdr:row>81</xdr:row>
      <xdr:rowOff>49378</xdr:rowOff>
    </xdr:from>
    <xdr:ext cx="1689117" cy="530658"/>
    <xdr:sp macro="" textlink="">
      <xdr:nvSpPr>
        <xdr:cNvPr id="24" name="23 CuadroText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 rot="668923">
          <a:off x="7632998" y="17341894"/>
          <a:ext cx="1689117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00B050"/>
              </a:solidFill>
            </a:rPr>
            <a:t>2) ¿Dónde lo busco?</a:t>
          </a:r>
        </a:p>
        <a:p>
          <a:pPr algn="ctr"/>
          <a:r>
            <a:rPr lang="en-US" sz="1400" b="1">
              <a:solidFill>
                <a:srgbClr val="00B050"/>
              </a:solidFill>
            </a:rPr>
            <a:t>&lt;-ahí</a:t>
          </a:r>
        </a:p>
      </xdr:txBody>
    </xdr:sp>
    <xdr:clientData/>
  </xdr:oneCellAnchor>
  <xdr:twoCellAnchor>
    <xdr:from>
      <xdr:col>4</xdr:col>
      <xdr:colOff>257735</xdr:colOff>
      <xdr:row>17</xdr:row>
      <xdr:rowOff>224116</xdr:rowOff>
    </xdr:from>
    <xdr:to>
      <xdr:col>5</xdr:col>
      <xdr:colOff>1086970</xdr:colOff>
      <xdr:row>21</xdr:row>
      <xdr:rowOff>22411</xdr:rowOff>
    </xdr:to>
    <xdr:sp macro="" textlink="">
      <xdr:nvSpPr>
        <xdr:cNvPr id="29" name="28 Llamada rectangular redondeada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3765176" y="4224616"/>
          <a:ext cx="2005853" cy="705971"/>
        </a:xfrm>
        <a:prstGeom prst="wedgeRoundRectCallout">
          <a:avLst>
            <a:gd name="adj1" fmla="val -64921"/>
            <a:gd name="adj2" fmla="val -703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  <a:ln>
          <a:solidFill>
            <a:schemeClr val="accent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>
              <a:solidFill>
                <a:schemeClr val="tx2"/>
              </a:solidFill>
            </a:rPr>
            <a:t>Método de los números múltiplos</a:t>
          </a:r>
          <a:endParaRPr lang="es-ES" b="1">
            <a:solidFill>
              <a:schemeClr val="tx2"/>
            </a:solidFill>
          </a:endParaRPr>
        </a:p>
      </xdr:txBody>
    </xdr:sp>
    <xdr:clientData/>
  </xdr:twoCellAnchor>
  <xdr:oneCellAnchor>
    <xdr:from>
      <xdr:col>7</xdr:col>
      <xdr:colOff>134472</xdr:colOff>
      <xdr:row>79</xdr:row>
      <xdr:rowOff>123264</xdr:rowOff>
    </xdr:from>
    <xdr:ext cx="3968651" cy="311496"/>
    <xdr:sp macro="" textlink="">
      <xdr:nvSpPr>
        <xdr:cNvPr id="30" name="29 CuadroTexto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 rot="686961">
          <a:off x="7395884" y="21167911"/>
          <a:ext cx="3968651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800080"/>
              </a:solidFill>
              <a:latin typeface="Calibri"/>
            </a:rPr>
            <a:t>3) ¿Qué número de columna quieres que muestre?</a:t>
          </a:r>
        </a:p>
      </xdr:txBody>
    </xdr:sp>
    <xdr:clientData/>
  </xdr:oneCellAnchor>
  <xdr:twoCellAnchor>
    <xdr:from>
      <xdr:col>6</xdr:col>
      <xdr:colOff>1212637</xdr:colOff>
      <xdr:row>9</xdr:row>
      <xdr:rowOff>3202</xdr:rowOff>
    </xdr:from>
    <xdr:to>
      <xdr:col>8</xdr:col>
      <xdr:colOff>1484780</xdr:colOff>
      <xdr:row>15</xdr:row>
      <xdr:rowOff>132871</xdr:rowOff>
    </xdr:to>
    <xdr:sp macro="" textlink="">
      <xdr:nvSpPr>
        <xdr:cNvPr id="22" name="21 Llamada rectangular redondeada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7140549" y="2132320"/>
          <a:ext cx="3039996" cy="1519198"/>
        </a:xfrm>
        <a:prstGeom prst="wedgeRoundRectCallout">
          <a:avLst>
            <a:gd name="adj1" fmla="val -61034"/>
            <a:gd name="adj2" fmla="val -56111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  <a:ln>
          <a:solidFill>
            <a:schemeClr val="accent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>
              <a:solidFill>
                <a:schemeClr val="tx2"/>
              </a:solidFill>
            </a:rPr>
            <a:t>En este caso, los comparables </a:t>
          </a:r>
          <a:r>
            <a:rPr lang="es-ES" b="1">
              <a:solidFill>
                <a:srgbClr val="C00000"/>
              </a:solidFill>
            </a:rPr>
            <a:t>no cotizan en bolsa </a:t>
          </a:r>
          <a:r>
            <a:rPr lang="es-ES">
              <a:solidFill>
                <a:schemeClr val="tx2"/>
              </a:solidFill>
            </a:rPr>
            <a:t>pero tenemos información de compraventas de varias empresas del mismo sector</a:t>
          </a:r>
          <a:endParaRPr lang="es-ES" b="1">
            <a:solidFill>
              <a:schemeClr val="tx2"/>
            </a:solidFill>
          </a:endParaRPr>
        </a:p>
      </xdr:txBody>
    </xdr:sp>
    <xdr:clientData/>
  </xdr:twoCellAnchor>
  <xdr:twoCellAnchor>
    <xdr:from>
      <xdr:col>4</xdr:col>
      <xdr:colOff>72252</xdr:colOff>
      <xdr:row>68</xdr:row>
      <xdr:rowOff>64223</xdr:rowOff>
    </xdr:from>
    <xdr:to>
      <xdr:col>5</xdr:col>
      <xdr:colOff>1172099</xdr:colOff>
      <xdr:row>71</xdr:row>
      <xdr:rowOff>112393</xdr:rowOff>
    </xdr:to>
    <xdr:sp macro="" textlink="">
      <xdr:nvSpPr>
        <xdr:cNvPr id="25" name="32 Llamada rectangular redondeada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3668839" y="14402401"/>
          <a:ext cx="2304061" cy="578024"/>
        </a:xfrm>
        <a:prstGeom prst="wedgeRoundRectCallout">
          <a:avLst>
            <a:gd name="adj1" fmla="val 174810"/>
            <a:gd name="adj2" fmla="val -164304"/>
            <a:gd name="adj3" fmla="val 16667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tx1">
              <a:lumMod val="95000"/>
              <a:lumOff val="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>
              <a:solidFill>
                <a:schemeClr val="tx1"/>
              </a:solidFill>
            </a:rPr>
            <a:t>Empresa </a:t>
          </a:r>
          <a:r>
            <a:rPr lang="es-ES" b="1">
              <a:solidFill>
                <a:srgbClr val="C00000"/>
              </a:solidFill>
            </a:rPr>
            <a:t>E</a:t>
          </a:r>
          <a:r>
            <a:rPr lang="es-ES">
              <a:solidFill>
                <a:schemeClr val="tx1"/>
              </a:solidFill>
            </a:rPr>
            <a:t>, por la que se pagó en exceso</a:t>
          </a:r>
        </a:p>
      </xdr:txBody>
    </xdr:sp>
    <xdr:clientData/>
  </xdr:twoCellAnchor>
  <xdr:twoCellAnchor>
    <xdr:from>
      <xdr:col>9</xdr:col>
      <xdr:colOff>1091819</xdr:colOff>
      <xdr:row>78</xdr:row>
      <xdr:rowOff>104365</xdr:rowOff>
    </xdr:from>
    <xdr:to>
      <xdr:col>12</xdr:col>
      <xdr:colOff>571499</xdr:colOff>
      <xdr:row>81</xdr:row>
      <xdr:rowOff>80282</xdr:rowOff>
    </xdr:to>
    <xdr:sp macro="" textlink="">
      <xdr:nvSpPr>
        <xdr:cNvPr id="26" name="32 Llamada rectangular redondeada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11311584" y="17540718"/>
          <a:ext cx="2393209" cy="581035"/>
        </a:xfrm>
        <a:prstGeom prst="wedgeRoundRectCallout">
          <a:avLst>
            <a:gd name="adj1" fmla="val 19612"/>
            <a:gd name="adj2" fmla="val 132917"/>
            <a:gd name="adj3" fmla="val 16667"/>
          </a:avLst>
        </a:prstGeom>
        <a:solidFill>
          <a:schemeClr val="bg1">
            <a:lumMod val="85000"/>
          </a:schemeClr>
        </a:solidFill>
        <a:ln>
          <a:solidFill>
            <a:schemeClr val="tx1">
              <a:lumMod val="95000"/>
              <a:lumOff val="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b="1">
              <a:solidFill>
                <a:srgbClr val="FF0000"/>
              </a:solidFill>
            </a:rPr>
            <a:t>FALSO</a:t>
          </a:r>
          <a:r>
            <a:rPr lang="es-ES">
              <a:solidFill>
                <a:srgbClr val="FF0000"/>
              </a:solidFill>
            </a:rPr>
            <a:t> </a:t>
          </a:r>
          <a:r>
            <a:rPr lang="es-ES">
              <a:solidFill>
                <a:schemeClr val="tx1"/>
              </a:solidFill>
            </a:rPr>
            <a:t>significa coincidencia exacta</a:t>
          </a:r>
        </a:p>
      </xdr:txBody>
    </xdr:sp>
    <xdr:clientData/>
  </xdr:twoCellAnchor>
  <xdr:twoCellAnchor>
    <xdr:from>
      <xdr:col>2</xdr:col>
      <xdr:colOff>794781</xdr:colOff>
      <xdr:row>96</xdr:row>
      <xdr:rowOff>56197</xdr:rowOff>
    </xdr:from>
    <xdr:to>
      <xdr:col>2</xdr:col>
      <xdr:colOff>998427</xdr:colOff>
      <xdr:row>97</xdr:row>
      <xdr:rowOff>68062</xdr:rowOff>
    </xdr:to>
    <xdr:sp macro="" textlink="">
      <xdr:nvSpPr>
        <xdr:cNvPr id="27" name="38 Rectángulo redondeado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1276467" y="20367277"/>
          <a:ext cx="203646" cy="196511"/>
        </a:xfrm>
        <a:prstGeom prst="roundRect">
          <a:avLst>
            <a:gd name="adj" fmla="val 50000"/>
          </a:avLst>
        </a:prstGeom>
        <a:solidFill>
          <a:srgbClr val="FFC000"/>
        </a:solidFill>
        <a:ln w="9525">
          <a:solidFill>
            <a:schemeClr val="tx2"/>
          </a:solidFill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300000"/>
          </a:camera>
          <a:lightRig rig="threePt" dir="t"/>
        </a:scene3d>
      </xdr:spPr>
      <xdr:txBody>
        <a:bodyPr wrap="square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fontAlgn="base">
            <a:spcAft>
              <a:spcPct val="0"/>
            </a:spcAft>
          </a:pPr>
          <a:r>
            <a:rPr lang="es-ES" sz="1600" b="1">
              <a:solidFill>
                <a:srgbClr val="FF0000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1</a:t>
          </a:r>
          <a:endParaRPr lang="en-US" sz="1600" b="1">
            <a:solidFill>
              <a:srgbClr val="FF0000"/>
            </a:solidFill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1171967</xdr:colOff>
      <xdr:row>90</xdr:row>
      <xdr:rowOff>208597</xdr:rowOff>
    </xdr:from>
    <xdr:to>
      <xdr:col>6</xdr:col>
      <xdr:colOff>99146</xdr:colOff>
      <xdr:row>92</xdr:row>
      <xdr:rowOff>3703</xdr:rowOff>
    </xdr:to>
    <xdr:sp macro="" textlink="">
      <xdr:nvSpPr>
        <xdr:cNvPr id="28" name="38 Rectángulo redondeado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5972768" y="19315463"/>
          <a:ext cx="203646" cy="196511"/>
        </a:xfrm>
        <a:prstGeom prst="roundRect">
          <a:avLst>
            <a:gd name="adj" fmla="val 50000"/>
          </a:avLst>
        </a:prstGeom>
        <a:solidFill>
          <a:srgbClr val="FFC000"/>
        </a:solidFill>
        <a:ln w="9525">
          <a:solidFill>
            <a:schemeClr val="tx2"/>
          </a:solidFill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300000"/>
          </a:camera>
          <a:lightRig rig="threePt" dir="t"/>
        </a:scene3d>
      </xdr:spPr>
      <xdr:txBody>
        <a:bodyPr wrap="square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fontAlgn="base">
            <a:spcAft>
              <a:spcPct val="0"/>
            </a:spcAft>
          </a:pPr>
          <a:r>
            <a:rPr lang="es-ES" sz="1600" b="1">
              <a:solidFill>
                <a:srgbClr val="FF0000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2</a:t>
          </a:r>
          <a:endParaRPr lang="en-US" sz="1600" b="1">
            <a:solidFill>
              <a:srgbClr val="FF0000"/>
            </a:solidFill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16</xdr:col>
      <xdr:colOff>24085</xdr:colOff>
      <xdr:row>1</xdr:row>
      <xdr:rowOff>100623</xdr:rowOff>
    </xdr:from>
    <xdr:to>
      <xdr:col>23</xdr:col>
      <xdr:colOff>358441</xdr:colOff>
      <xdr:row>16</xdr:row>
      <xdr:rowOff>136477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967881" y="309354"/>
          <a:ext cx="4661500" cy="3520047"/>
        </a:xfrm>
        <a:prstGeom prst="rect">
          <a:avLst/>
        </a:prstGeom>
      </xdr:spPr>
    </xdr:pic>
    <xdr:clientData/>
  </xdr:twoCellAnchor>
  <xdr:twoCellAnchor editAs="oneCell">
    <xdr:from>
      <xdr:col>9</xdr:col>
      <xdr:colOff>818866</xdr:colOff>
      <xdr:row>1</xdr:row>
      <xdr:rowOff>96336</xdr:rowOff>
    </xdr:from>
    <xdr:to>
      <xdr:col>16</xdr:col>
      <xdr:colOff>751</xdr:colOff>
      <xdr:row>16</xdr:row>
      <xdr:rowOff>126169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287501" y="305067"/>
          <a:ext cx="4653526" cy="3514026"/>
        </a:xfrm>
        <a:prstGeom prst="rect">
          <a:avLst/>
        </a:prstGeom>
      </xdr:spPr>
    </xdr:pic>
    <xdr:clientData/>
  </xdr:twoCellAnchor>
  <xdr:twoCellAnchor>
    <xdr:from>
      <xdr:col>22</xdr:col>
      <xdr:colOff>0</xdr:colOff>
      <xdr:row>34</xdr:row>
      <xdr:rowOff>120422</xdr:rowOff>
    </xdr:from>
    <xdr:to>
      <xdr:col>24</xdr:col>
      <xdr:colOff>200703</xdr:colOff>
      <xdr:row>38</xdr:row>
      <xdr:rowOff>104803</xdr:rowOff>
    </xdr:to>
    <xdr:sp macro="" textlink="">
      <xdr:nvSpPr>
        <xdr:cNvPr id="31" name="32 Llamada rectangular redondeada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19673248" y="7531156"/>
          <a:ext cx="1442649" cy="796423"/>
        </a:xfrm>
        <a:prstGeom prst="wedgeRoundRectCallout">
          <a:avLst>
            <a:gd name="adj1" fmla="val -34827"/>
            <a:gd name="adj2" fmla="val 60957"/>
            <a:gd name="adj3" fmla="val 16667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tx1">
              <a:lumMod val="95000"/>
              <a:lumOff val="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400">
              <a:solidFill>
                <a:schemeClr val="tx1"/>
              </a:solidFill>
            </a:rPr>
            <a:t>En vez de 50% pon</a:t>
          </a:r>
          <a:r>
            <a:rPr lang="es-ES" sz="1400" baseline="0">
              <a:solidFill>
                <a:schemeClr val="tx1"/>
              </a:solidFill>
            </a:rPr>
            <a:t> 5.000%</a:t>
          </a:r>
          <a:endParaRPr lang="es-ES" sz="1400">
            <a:solidFill>
              <a:schemeClr val="tx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1207632</xdr:colOff>
      <xdr:row>18</xdr:row>
      <xdr:rowOff>304800</xdr:rowOff>
    </xdr:from>
    <xdr:to>
      <xdr:col>6</xdr:col>
      <xdr:colOff>1286220</xdr:colOff>
      <xdr:row>21</xdr:row>
      <xdr:rowOff>28648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7832" y="7496175"/>
          <a:ext cx="1516863" cy="419173"/>
        </a:xfrm>
        <a:prstGeom prst="rect">
          <a:avLst/>
        </a:prstGeom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7</xdr:col>
      <xdr:colOff>19049</xdr:colOff>
      <xdr:row>18</xdr:row>
      <xdr:rowOff>314325</xdr:rowOff>
    </xdr:from>
    <xdr:to>
      <xdr:col>8</xdr:col>
      <xdr:colOff>30570</xdr:colOff>
      <xdr:row>21</xdr:row>
      <xdr:rowOff>20651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274" y="7505700"/>
          <a:ext cx="1535521" cy="411176"/>
        </a:xfrm>
        <a:prstGeom prst="rect">
          <a:avLst/>
        </a:prstGeom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2</xdr:col>
      <xdr:colOff>2171700</xdr:colOff>
      <xdr:row>15</xdr:row>
      <xdr:rowOff>190500</xdr:rowOff>
    </xdr:from>
    <xdr:to>
      <xdr:col>3</xdr:col>
      <xdr:colOff>123825</xdr:colOff>
      <xdr:row>22</xdr:row>
      <xdr:rowOff>85725</xdr:rowOff>
    </xdr:to>
    <xdr:cxnSp macro="">
      <xdr:nvCxnSpPr>
        <xdr:cNvPr id="10" name="9 Conector recto de flecha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CxnSpPr/>
      </xdr:nvCxnSpPr>
      <xdr:spPr>
        <a:xfrm>
          <a:off x="2638425" y="6791325"/>
          <a:ext cx="161925" cy="1504950"/>
        </a:xfrm>
        <a:prstGeom prst="straightConnector1">
          <a:avLst/>
        </a:prstGeom>
        <a:ln w="3492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266700</xdr:colOff>
      <xdr:row>18</xdr:row>
      <xdr:rowOff>371475</xdr:rowOff>
    </xdr:from>
    <xdr:to>
      <xdr:col>4</xdr:col>
      <xdr:colOff>1238250</xdr:colOff>
      <xdr:row>22</xdr:row>
      <xdr:rowOff>9525</xdr:rowOff>
    </xdr:to>
    <xdr:cxnSp macro="">
      <xdr:nvCxnSpPr>
        <xdr:cNvPr id="13" name="12 Conector recto de flecha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CxnSpPr/>
      </xdr:nvCxnSpPr>
      <xdr:spPr>
        <a:xfrm>
          <a:off x="4429125" y="7572375"/>
          <a:ext cx="971550" cy="657225"/>
        </a:xfrm>
        <a:prstGeom prst="straightConnector1">
          <a:avLst/>
        </a:prstGeom>
        <a:ln w="3492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876300</xdr:colOff>
      <xdr:row>28</xdr:row>
      <xdr:rowOff>66675</xdr:rowOff>
    </xdr:from>
    <xdr:to>
      <xdr:col>3</xdr:col>
      <xdr:colOff>1428750</xdr:colOff>
      <xdr:row>31</xdr:row>
      <xdr:rowOff>57150</xdr:rowOff>
    </xdr:to>
    <xdr:cxnSp macro="">
      <xdr:nvCxnSpPr>
        <xdr:cNvPr id="18" name="17 Conector recto de flecha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CxnSpPr/>
      </xdr:nvCxnSpPr>
      <xdr:spPr>
        <a:xfrm>
          <a:off x="1343025" y="5857875"/>
          <a:ext cx="1562100" cy="600075"/>
        </a:xfrm>
        <a:prstGeom prst="straightConnector1">
          <a:avLst/>
        </a:prstGeom>
        <a:ln w="3492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281201</xdr:colOff>
      <xdr:row>78</xdr:row>
      <xdr:rowOff>115194</xdr:rowOff>
    </xdr:from>
    <xdr:to>
      <xdr:col>5</xdr:col>
      <xdr:colOff>176426</xdr:colOff>
      <xdr:row>79</xdr:row>
      <xdr:rowOff>162820</xdr:rowOff>
    </xdr:to>
    <xdr:cxnSp macro="">
      <xdr:nvCxnSpPr>
        <xdr:cNvPr id="7" name="6 Conector recto de flecha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CxnSpPr/>
      </xdr:nvCxnSpPr>
      <xdr:spPr>
        <a:xfrm flipV="1">
          <a:off x="4882447" y="18822375"/>
          <a:ext cx="1172265" cy="223098"/>
        </a:xfrm>
        <a:prstGeom prst="straightConnector1">
          <a:avLst/>
        </a:prstGeom>
        <a:ln w="3492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590549</xdr:colOff>
      <xdr:row>5</xdr:row>
      <xdr:rowOff>1947095</xdr:rowOff>
    </xdr:from>
    <xdr:to>
      <xdr:col>11</xdr:col>
      <xdr:colOff>538907</xdr:colOff>
      <xdr:row>5</xdr:row>
      <xdr:rowOff>3036168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315226">
          <a:off x="8867774" y="3118670"/>
          <a:ext cx="4263183" cy="108907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oneCellAnchor>
    <xdr:from>
      <xdr:col>7</xdr:col>
      <xdr:colOff>702047</xdr:colOff>
      <xdr:row>5</xdr:row>
      <xdr:rowOff>1057275</xdr:rowOff>
    </xdr:from>
    <xdr:ext cx="4071436" cy="530658"/>
    <xdr:sp macro="" textlink="">
      <xdr:nvSpPr>
        <xdr:cNvPr id="15" name="14 CuadroTexto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 rot="21335365">
          <a:off x="8979272" y="2228850"/>
          <a:ext cx="4071436" cy="530658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800" b="1" u="none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¿Cuánto</a:t>
          </a:r>
          <a:r>
            <a:rPr lang="en-US" sz="2800" b="1" u="none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vale Mercadona?</a:t>
          </a:r>
          <a:endParaRPr lang="en-US" sz="2800" b="1" u="none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</xdr:col>
      <xdr:colOff>1014959</xdr:colOff>
      <xdr:row>5</xdr:row>
      <xdr:rowOff>495300</xdr:rowOff>
    </xdr:from>
    <xdr:ext cx="3413114" cy="530658"/>
    <xdr:sp macro="" textlink="">
      <xdr:nvSpPr>
        <xdr:cNvPr id="16" name="15 CuadroTexto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 rot="21357150">
          <a:off x="5273060" y="1648536"/>
          <a:ext cx="3413114" cy="530658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800" b="1" u="none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¿Cuánto</a:t>
          </a:r>
          <a:r>
            <a:rPr lang="en-US" sz="2800" b="1" u="none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vale Mango?</a:t>
          </a:r>
          <a:endParaRPr lang="en-US" sz="2800" b="1" u="none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 editAs="oneCell">
    <xdr:from>
      <xdr:col>4</xdr:col>
      <xdr:colOff>733424</xdr:colOff>
      <xdr:row>5</xdr:row>
      <xdr:rowOff>1234502</xdr:rowOff>
    </xdr:from>
    <xdr:to>
      <xdr:col>7</xdr:col>
      <xdr:colOff>371475</xdr:colOff>
      <xdr:row>5</xdr:row>
      <xdr:rowOff>3457120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21381060">
          <a:off x="4895849" y="2406077"/>
          <a:ext cx="3752851" cy="222261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3</xdr:col>
      <xdr:colOff>381000</xdr:colOff>
      <xdr:row>74</xdr:row>
      <xdr:rowOff>38100</xdr:rowOff>
    </xdr:from>
    <xdr:to>
      <xdr:col>3</xdr:col>
      <xdr:colOff>1343025</xdr:colOff>
      <xdr:row>75</xdr:row>
      <xdr:rowOff>85725</xdr:rowOff>
    </xdr:to>
    <xdr:cxnSp macro="">
      <xdr:nvCxnSpPr>
        <xdr:cNvPr id="17" name="16 Conector recto de flecha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CxnSpPr/>
      </xdr:nvCxnSpPr>
      <xdr:spPr>
        <a:xfrm>
          <a:off x="3057525" y="18411825"/>
          <a:ext cx="962025" cy="228600"/>
        </a:xfrm>
        <a:prstGeom prst="straightConnector1">
          <a:avLst/>
        </a:prstGeom>
        <a:ln w="3492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685800</xdr:colOff>
      <xdr:row>58</xdr:row>
      <xdr:rowOff>57150</xdr:rowOff>
    </xdr:from>
    <xdr:to>
      <xdr:col>8</xdr:col>
      <xdr:colOff>678663</xdr:colOff>
      <xdr:row>60</xdr:row>
      <xdr:rowOff>114373</xdr:rowOff>
    </xdr:to>
    <xdr:pic>
      <xdr:nvPicPr>
        <xdr:cNvPr id="19" name="18 Imagen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3025" y="15363825"/>
          <a:ext cx="1516863" cy="419173"/>
        </a:xfrm>
        <a:prstGeom prst="rect">
          <a:avLst/>
        </a:prstGeom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8</xdr:col>
      <xdr:colOff>840242</xdr:colOff>
      <xdr:row>58</xdr:row>
      <xdr:rowOff>66675</xdr:rowOff>
    </xdr:from>
    <xdr:to>
      <xdr:col>9</xdr:col>
      <xdr:colOff>1127988</xdr:colOff>
      <xdr:row>60</xdr:row>
      <xdr:rowOff>115901</xdr:rowOff>
    </xdr:to>
    <xdr:pic>
      <xdr:nvPicPr>
        <xdr:cNvPr id="20" name="19 Imagen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41467" y="15373350"/>
          <a:ext cx="1535521" cy="411176"/>
        </a:xfrm>
        <a:prstGeom prst="rect">
          <a:avLst/>
        </a:prstGeom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</xdr:col>
      <xdr:colOff>57151</xdr:colOff>
      <xdr:row>21</xdr:row>
      <xdr:rowOff>76200</xdr:rowOff>
    </xdr:from>
    <xdr:to>
      <xdr:col>2</xdr:col>
      <xdr:colOff>1447801</xdr:colOff>
      <xdr:row>24</xdr:row>
      <xdr:rowOff>66675</xdr:rowOff>
    </xdr:to>
    <xdr:sp macro="" textlink="">
      <xdr:nvSpPr>
        <xdr:cNvPr id="21" name="20 Llamada rectangular redondeada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295276" y="8096250"/>
          <a:ext cx="1619250" cy="609600"/>
        </a:xfrm>
        <a:prstGeom prst="wedgeRoundRectCallout">
          <a:avLst>
            <a:gd name="adj1" fmla="val 81191"/>
            <a:gd name="adj2" fmla="val -17911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  <a:ln>
          <a:solidFill>
            <a:schemeClr val="accent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s-ES" sz="1200" b="0">
              <a:solidFill>
                <a:schemeClr val="tx2"/>
              </a:solidFill>
            </a:rPr>
            <a:t>Capitalización</a:t>
          </a:r>
          <a:r>
            <a:rPr lang="es-ES" sz="1200" b="0" baseline="0">
              <a:solidFill>
                <a:schemeClr val="tx2"/>
              </a:solidFill>
            </a:rPr>
            <a:t> bursátil, precio de mercado, valor en bolsa...</a:t>
          </a:r>
          <a:endParaRPr lang="es-ES" sz="1200" b="1">
            <a:solidFill>
              <a:schemeClr val="tx2"/>
            </a:solidFill>
          </a:endParaRPr>
        </a:p>
      </xdr:txBody>
    </xdr:sp>
    <xdr:clientData/>
  </xdr:twoCellAnchor>
  <xdr:twoCellAnchor>
    <xdr:from>
      <xdr:col>3</xdr:col>
      <xdr:colOff>819150</xdr:colOff>
      <xdr:row>71</xdr:row>
      <xdr:rowOff>152400</xdr:rowOff>
    </xdr:from>
    <xdr:to>
      <xdr:col>4</xdr:col>
      <xdr:colOff>1190625</xdr:colOff>
      <xdr:row>74</xdr:row>
      <xdr:rowOff>47625</xdr:rowOff>
    </xdr:to>
    <xdr:sp macro="" textlink="">
      <xdr:nvSpPr>
        <xdr:cNvPr id="23" name="22 Llamada rectangular redondeada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3495675" y="17983200"/>
          <a:ext cx="1857375" cy="438150"/>
        </a:xfrm>
        <a:prstGeom prst="wedgeRoundRectCallout">
          <a:avLst>
            <a:gd name="adj1" fmla="val 41026"/>
            <a:gd name="adj2" fmla="val 7319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  <a:ln>
          <a:solidFill>
            <a:schemeClr val="accent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s-ES" sz="1200" b="0">
              <a:solidFill>
                <a:schemeClr val="tx2"/>
              </a:solidFill>
            </a:rPr>
            <a:t>El promedio o el más adecuado según el analista</a:t>
          </a:r>
          <a:endParaRPr lang="es-ES" sz="1200" b="1">
            <a:solidFill>
              <a:schemeClr val="tx2"/>
            </a:solidFill>
          </a:endParaRPr>
        </a:p>
      </xdr:txBody>
    </xdr:sp>
    <xdr:clientData/>
  </xdr:twoCellAnchor>
  <xdr:twoCellAnchor>
    <xdr:from>
      <xdr:col>7</xdr:col>
      <xdr:colOff>798646</xdr:colOff>
      <xdr:row>79</xdr:row>
      <xdr:rowOff>47246</xdr:rowOff>
    </xdr:from>
    <xdr:to>
      <xdr:col>12</xdr:col>
      <xdr:colOff>313761</xdr:colOff>
      <xdr:row>90</xdr:row>
      <xdr:rowOff>174944</xdr:rowOff>
    </xdr:to>
    <xdr:sp macro="" textlink="">
      <xdr:nvSpPr>
        <xdr:cNvPr id="22" name="21 Llamada rectangular redondeada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 rot="21311187">
          <a:off x="9439182" y="19301353"/>
          <a:ext cx="4454508" cy="1787770"/>
        </a:xfrm>
        <a:prstGeom prst="wedgeRoundRectCallout">
          <a:avLst>
            <a:gd name="adj1" fmla="val 26667"/>
            <a:gd name="adj2" fmla="val 25364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  <a:ln>
          <a:solidFill>
            <a:schemeClr val="accent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600" b="0">
              <a:solidFill>
                <a:schemeClr val="tx2"/>
              </a:solidFill>
            </a:rPr>
            <a:t>Como vemos está técnica presenta muchos </a:t>
          </a:r>
          <a:r>
            <a:rPr lang="es-ES" sz="1600" b="1">
              <a:solidFill>
                <a:srgbClr val="FF0000"/>
              </a:solidFill>
            </a:rPr>
            <a:t>inconvenientes</a:t>
          </a:r>
          <a:r>
            <a:rPr lang="es-ES" sz="1600" b="0">
              <a:solidFill>
                <a:schemeClr val="tx2"/>
              </a:solidFill>
            </a:rPr>
            <a:t>: variaciones importantes en bolsa, es preciso encontrar un número suficiente de empresas comparables</a:t>
          </a:r>
          <a:r>
            <a:rPr lang="es-ES" sz="1600" b="0" baseline="0">
              <a:solidFill>
                <a:schemeClr val="tx2"/>
              </a:solidFill>
            </a:rPr>
            <a:t> que sean homogéneas, puede haber empresas con pérdidas porque han invertido mucho, empresas con altas ventas pero con poco margen... </a:t>
          </a:r>
          <a:endParaRPr lang="es-ES" sz="1600" b="1">
            <a:solidFill>
              <a:schemeClr val="tx2"/>
            </a:solidFill>
          </a:endParaRPr>
        </a:p>
      </xdr:txBody>
    </xdr:sp>
    <xdr:clientData/>
  </xdr:twoCellAnchor>
  <xdr:twoCellAnchor editAs="oneCell">
    <xdr:from>
      <xdr:col>1</xdr:col>
      <xdr:colOff>109182</xdr:colOff>
      <xdr:row>5</xdr:row>
      <xdr:rowOff>13647</xdr:rowOff>
    </xdr:from>
    <xdr:to>
      <xdr:col>3</xdr:col>
      <xdr:colOff>1239029</xdr:colOff>
      <xdr:row>5</xdr:row>
      <xdr:rowOff>3527673</xdr:rowOff>
    </xdr:to>
    <xdr:pic>
      <xdr:nvPicPr>
        <xdr:cNvPr id="25" name="24 Imagen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4842" y="1166883"/>
          <a:ext cx="4633056" cy="3514026"/>
        </a:xfrm>
        <a:prstGeom prst="rect">
          <a:avLst/>
        </a:prstGeom>
      </xdr:spPr>
    </xdr:pic>
    <xdr:clientData/>
  </xdr:twoCellAnchor>
  <xdr:twoCellAnchor editAs="oneCell">
    <xdr:from>
      <xdr:col>12</xdr:col>
      <xdr:colOff>109181</xdr:colOff>
      <xdr:row>44</xdr:row>
      <xdr:rowOff>177350</xdr:rowOff>
    </xdr:from>
    <xdr:to>
      <xdr:col>14</xdr:col>
      <xdr:colOff>1093309</xdr:colOff>
      <xdr:row>58</xdr:row>
      <xdr:rowOff>72234</xdr:rowOff>
    </xdr:to>
    <xdr:pic>
      <xdr:nvPicPr>
        <xdr:cNvPr id="26" name="25 Imagen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756942" y="12589989"/>
          <a:ext cx="3336519" cy="2510989"/>
        </a:xfrm>
        <a:prstGeom prst="rect">
          <a:avLst/>
        </a:prstGeom>
      </xdr:spPr>
    </xdr:pic>
    <xdr:clientData/>
  </xdr:twoCellAnchor>
  <xdr:twoCellAnchor>
    <xdr:from>
      <xdr:col>3</xdr:col>
      <xdr:colOff>762000</xdr:colOff>
      <xdr:row>58</xdr:row>
      <xdr:rowOff>65638</xdr:rowOff>
    </xdr:from>
    <xdr:to>
      <xdr:col>4</xdr:col>
      <xdr:colOff>1215586</xdr:colOff>
      <xdr:row>60</xdr:row>
      <xdr:rowOff>136335</xdr:rowOff>
    </xdr:to>
    <xdr:sp macro="" textlink="">
      <xdr:nvSpPr>
        <xdr:cNvPr id="28" name="22 Llamada rectangular redondeada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3796393" y="15414495"/>
          <a:ext cx="1936764" cy="424483"/>
        </a:xfrm>
        <a:prstGeom prst="wedgeRoundRectCallout">
          <a:avLst>
            <a:gd name="adj1" fmla="val 76313"/>
            <a:gd name="adj2" fmla="val 66254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  <a:ln>
          <a:solidFill>
            <a:schemeClr val="accent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s-ES" sz="1200" b="0">
              <a:solidFill>
                <a:schemeClr val="tx2"/>
              </a:solidFill>
            </a:rPr>
            <a:t>Resultado explotación</a:t>
          </a:r>
          <a:r>
            <a:rPr lang="es-ES" sz="1200" b="0" baseline="0">
              <a:solidFill>
                <a:schemeClr val="tx2"/>
              </a:solidFill>
            </a:rPr>
            <a:t> o Resultado del ejercicio</a:t>
          </a:r>
          <a:endParaRPr lang="es-ES" sz="1200" b="1">
            <a:solidFill>
              <a:schemeClr val="tx2"/>
            </a:solidFill>
          </a:endParaRPr>
        </a:p>
      </xdr:txBody>
    </xdr:sp>
    <xdr:clientData/>
  </xdr:twoCellAnchor>
  <xdr:twoCellAnchor>
    <xdr:from>
      <xdr:col>4</xdr:col>
      <xdr:colOff>130628</xdr:colOff>
      <xdr:row>86</xdr:row>
      <xdr:rowOff>0</xdr:rowOff>
    </xdr:from>
    <xdr:to>
      <xdr:col>5</xdr:col>
      <xdr:colOff>621844</xdr:colOff>
      <xdr:row>88</xdr:row>
      <xdr:rowOff>47626</xdr:rowOff>
    </xdr:to>
    <xdr:sp macro="" textlink="">
      <xdr:nvSpPr>
        <xdr:cNvPr id="24" name="23 Llamada rectangular redondeada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4767942" y="19822886"/>
          <a:ext cx="1775731" cy="417740"/>
        </a:xfrm>
        <a:prstGeom prst="wedgeRoundRectCallout">
          <a:avLst>
            <a:gd name="adj1" fmla="val -40059"/>
            <a:gd name="adj2" fmla="val -124855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  <a:ln>
          <a:solidFill>
            <a:schemeClr val="accent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s-ES" sz="1200" b="0">
              <a:solidFill>
                <a:schemeClr val="tx2"/>
              </a:solidFill>
            </a:rPr>
            <a:t>¿Quién se aproxima más a nuestros cálculos?</a:t>
          </a:r>
          <a:endParaRPr lang="es-ES" sz="1200" b="1">
            <a:solidFill>
              <a:schemeClr val="tx2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493060</xdr:colOff>
      <xdr:row>26</xdr:row>
      <xdr:rowOff>11206</xdr:rowOff>
    </xdr:from>
    <xdr:to>
      <xdr:col>5</xdr:col>
      <xdr:colOff>813548</xdr:colOff>
      <xdr:row>40</xdr:row>
      <xdr:rowOff>30255</xdr:rowOff>
    </xdr:to>
    <xdr:pic>
      <xdr:nvPicPr>
        <xdr:cNvPr id="6" name="5 Imagen" descr="http://ciberconta.unizar.es/ifinanzas/dibujos/neural1.JP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01" y="5031441"/>
          <a:ext cx="4545106" cy="26860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661148</xdr:colOff>
      <xdr:row>45</xdr:row>
      <xdr:rowOff>22412</xdr:rowOff>
    </xdr:from>
    <xdr:to>
      <xdr:col>4</xdr:col>
      <xdr:colOff>867336</xdr:colOff>
      <xdr:row>58</xdr:row>
      <xdr:rowOff>142154</xdr:rowOff>
    </xdr:to>
    <xdr:pic>
      <xdr:nvPicPr>
        <xdr:cNvPr id="7" name="6 Imagen" descr="http://ciberconta.unizar.es/ifinanzas/dibujos/neural2.JPG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20589" y="8729383"/>
          <a:ext cx="3254188" cy="27051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762001</xdr:colOff>
      <xdr:row>62</xdr:row>
      <xdr:rowOff>156882</xdr:rowOff>
    </xdr:from>
    <xdr:to>
      <xdr:col>5</xdr:col>
      <xdr:colOff>991721</xdr:colOff>
      <xdr:row>69</xdr:row>
      <xdr:rowOff>2015</xdr:rowOff>
    </xdr:to>
    <xdr:pic>
      <xdr:nvPicPr>
        <xdr:cNvPr id="8" name="7 Imagen" descr="http://ciberconta.unizar.es/ifinanzas/dibujos/neural3.JP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221442" y="12203206"/>
          <a:ext cx="4454338" cy="11715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638735</xdr:colOff>
      <xdr:row>72</xdr:row>
      <xdr:rowOff>156882</xdr:rowOff>
    </xdr:from>
    <xdr:to>
      <xdr:col>5</xdr:col>
      <xdr:colOff>743510</xdr:colOff>
      <xdr:row>81</xdr:row>
      <xdr:rowOff>33056</xdr:rowOff>
    </xdr:to>
    <xdr:pic>
      <xdr:nvPicPr>
        <xdr:cNvPr id="9" name="8 Imagen" descr="http://ciberconta.unizar.es/ifinanzas/dibujos/neural4.JPG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98176" y="13783235"/>
          <a:ext cx="4329393" cy="15906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938892</xdr:colOff>
      <xdr:row>84</xdr:row>
      <xdr:rowOff>122464</xdr:rowOff>
    </xdr:from>
    <xdr:to>
      <xdr:col>8</xdr:col>
      <xdr:colOff>1496785</xdr:colOff>
      <xdr:row>84</xdr:row>
      <xdr:rowOff>149678</xdr:rowOff>
    </xdr:to>
    <xdr:cxnSp macro="">
      <xdr:nvCxnSpPr>
        <xdr:cNvPr id="10" name="9 Conector recto de flecha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CxnSpPr/>
      </xdr:nvCxnSpPr>
      <xdr:spPr>
        <a:xfrm flipV="1">
          <a:off x="9661071" y="17335500"/>
          <a:ext cx="557893" cy="27214"/>
        </a:xfrm>
        <a:prstGeom prst="straightConnector1">
          <a:avLst/>
        </a:prstGeom>
        <a:ln w="3492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1019734</xdr:colOff>
      <xdr:row>13</xdr:row>
      <xdr:rowOff>77767</xdr:rowOff>
    </xdr:from>
    <xdr:to>
      <xdr:col>17</xdr:col>
      <xdr:colOff>452421</xdr:colOff>
      <xdr:row>39</xdr:row>
      <xdr:rowOff>11206</xdr:rowOff>
    </xdr:to>
    <xdr:pic>
      <xdr:nvPicPr>
        <xdr:cNvPr id="18697" name="1 Imagen">
          <a:extLst>
            <a:ext uri="{FF2B5EF4-FFF2-40B4-BE49-F238E27FC236}">
              <a16:creationId xmlns:a16="http://schemas.microsoft.com/office/drawing/2014/main" id="{00000000-0008-0000-0300-0000094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499" y="3024914"/>
          <a:ext cx="6895805" cy="52002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1173627</xdr:colOff>
      <xdr:row>5</xdr:row>
      <xdr:rowOff>100658</xdr:rowOff>
    </xdr:from>
    <xdr:to>
      <xdr:col>19</xdr:col>
      <xdr:colOff>460692</xdr:colOff>
      <xdr:row>11</xdr:row>
      <xdr:rowOff>90032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21364822">
          <a:off x="11643410" y="1270467"/>
          <a:ext cx="6647108" cy="136389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18</xdr:col>
      <xdr:colOff>381000</xdr:colOff>
      <xdr:row>16</xdr:row>
      <xdr:rowOff>78439</xdr:rowOff>
    </xdr:from>
    <xdr:to>
      <xdr:col>22</xdr:col>
      <xdr:colOff>112059</xdr:colOff>
      <xdr:row>20</xdr:row>
      <xdr:rowOff>22412</xdr:rowOff>
    </xdr:to>
    <xdr:sp macro="" textlink="">
      <xdr:nvSpPr>
        <xdr:cNvPr id="12" name="22 Llamada rectangular redondeada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17145000" y="3720351"/>
          <a:ext cx="2151530" cy="829237"/>
        </a:xfrm>
        <a:prstGeom prst="wedgeRoundRectCallout">
          <a:avLst>
            <a:gd name="adj1" fmla="val -94555"/>
            <a:gd name="adj2" fmla="val -4880"/>
            <a:gd name="adj3" fmla="val 16667"/>
          </a:avLst>
        </a:prstGeom>
        <a:solidFill>
          <a:schemeClr val="accent3">
            <a:lumMod val="20000"/>
            <a:lumOff val="80000"/>
          </a:schemeClr>
        </a:solidFill>
        <a:ln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600">
              <a:solidFill>
                <a:schemeClr val="tx2"/>
              </a:solidFill>
            </a:rPr>
            <a:t>Diseñar una red neuronal</a:t>
          </a:r>
          <a:r>
            <a:rPr lang="es-ES" sz="1600" baseline="0">
              <a:solidFill>
                <a:schemeClr val="tx2"/>
              </a:solidFill>
            </a:rPr>
            <a:t> para obtener el valor de los pisos</a:t>
          </a:r>
          <a:endParaRPr lang="es-ES" sz="1600" b="1">
            <a:solidFill>
              <a:schemeClr val="tx2"/>
            </a:solidFill>
          </a:endParaRPr>
        </a:p>
      </xdr:txBody>
    </xdr:sp>
    <xdr:clientData/>
  </xdr:twoCellAnchor>
  <xdr:twoCellAnchor>
    <xdr:from>
      <xdr:col>18</xdr:col>
      <xdr:colOff>56029</xdr:colOff>
      <xdr:row>20</xdr:row>
      <xdr:rowOff>156883</xdr:rowOff>
    </xdr:from>
    <xdr:to>
      <xdr:col>22</xdr:col>
      <xdr:colOff>67235</xdr:colOff>
      <xdr:row>26</xdr:row>
      <xdr:rowOff>156882</xdr:rowOff>
    </xdr:to>
    <xdr:sp macro="" textlink="">
      <xdr:nvSpPr>
        <xdr:cNvPr id="13" name="22 Llamada rectangular redondeada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16820029" y="4684059"/>
          <a:ext cx="2431677" cy="1210235"/>
        </a:xfrm>
        <a:prstGeom prst="wedgeRoundRectCallout">
          <a:avLst>
            <a:gd name="adj1" fmla="val -94555"/>
            <a:gd name="adj2" fmla="val -4880"/>
            <a:gd name="adj3" fmla="val 16667"/>
          </a:avLst>
        </a:prstGeom>
        <a:solidFill>
          <a:schemeClr val="accent3">
            <a:lumMod val="20000"/>
            <a:lumOff val="80000"/>
          </a:schemeClr>
        </a:solidFill>
        <a:ln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600">
              <a:solidFill>
                <a:schemeClr val="tx2"/>
              </a:solidFill>
            </a:rPr>
            <a:t>Cada variable (número de habitaciones, cuartos de baño...) es una neurona. Ademas hay otra para el precio de los pisos.</a:t>
          </a:r>
          <a:endParaRPr lang="es-ES" sz="1600" b="1">
            <a:solidFill>
              <a:schemeClr val="tx2"/>
            </a:solidFill>
          </a:endParaRPr>
        </a:p>
      </xdr:txBody>
    </xdr:sp>
    <xdr:clientData/>
  </xdr:twoCellAnchor>
  <xdr:twoCellAnchor>
    <xdr:from>
      <xdr:col>18</xdr:col>
      <xdr:colOff>89647</xdr:colOff>
      <xdr:row>27</xdr:row>
      <xdr:rowOff>145676</xdr:rowOff>
    </xdr:from>
    <xdr:to>
      <xdr:col>22</xdr:col>
      <xdr:colOff>134470</xdr:colOff>
      <xdr:row>32</xdr:row>
      <xdr:rowOff>22413</xdr:rowOff>
    </xdr:to>
    <xdr:sp macro="" textlink="">
      <xdr:nvSpPr>
        <xdr:cNvPr id="14" name="22 Llamada rectangular redondeada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16853647" y="6073588"/>
          <a:ext cx="2465294" cy="829237"/>
        </a:xfrm>
        <a:prstGeom prst="wedgeRoundRectCallout">
          <a:avLst>
            <a:gd name="adj1" fmla="val -100805"/>
            <a:gd name="adj2" fmla="val -54880"/>
            <a:gd name="adj3" fmla="val 16667"/>
          </a:avLst>
        </a:prstGeom>
        <a:solidFill>
          <a:schemeClr val="accent3">
            <a:lumMod val="20000"/>
            <a:lumOff val="80000"/>
          </a:schemeClr>
        </a:solidFill>
        <a:ln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600">
              <a:solidFill>
                <a:schemeClr val="tx2"/>
              </a:solidFill>
            </a:rPr>
            <a:t>Una base de datos con</a:t>
          </a:r>
          <a:r>
            <a:rPr lang="es-ES" sz="1600" baseline="0">
              <a:solidFill>
                <a:schemeClr val="tx2"/>
              </a:solidFill>
            </a:rPr>
            <a:t> características de pisos y el precio al que se vendieron</a:t>
          </a:r>
          <a:endParaRPr lang="es-ES" sz="1600" b="1">
            <a:solidFill>
              <a:schemeClr val="tx2"/>
            </a:solidFill>
          </a:endParaRPr>
        </a:p>
      </xdr:txBody>
    </xdr:sp>
    <xdr:clientData/>
  </xdr:twoCellAnchor>
  <xdr:twoCellAnchor>
    <xdr:from>
      <xdr:col>16</xdr:col>
      <xdr:colOff>549088</xdr:colOff>
      <xdr:row>34</xdr:row>
      <xdr:rowOff>112058</xdr:rowOff>
    </xdr:from>
    <xdr:to>
      <xdr:col>22</xdr:col>
      <xdr:colOff>33617</xdr:colOff>
      <xdr:row>40</xdr:row>
      <xdr:rowOff>33617</xdr:rowOff>
    </xdr:to>
    <xdr:sp macro="" textlink="">
      <xdr:nvSpPr>
        <xdr:cNvPr id="17" name="22 Llamada rectangular redondeada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16102853" y="7373470"/>
          <a:ext cx="3115235" cy="1064559"/>
        </a:xfrm>
        <a:prstGeom prst="wedgeRoundRectCallout">
          <a:avLst>
            <a:gd name="adj1" fmla="val -79451"/>
            <a:gd name="adj2" fmla="val -61637"/>
            <a:gd name="adj3" fmla="val 16667"/>
          </a:avLst>
        </a:prstGeom>
        <a:solidFill>
          <a:schemeClr val="accent3">
            <a:lumMod val="20000"/>
            <a:lumOff val="80000"/>
          </a:schemeClr>
        </a:solidFill>
        <a:ln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600">
              <a:solidFill>
                <a:schemeClr val="tx2"/>
              </a:solidFill>
            </a:rPr>
            <a:t>Un algoritmo iterativo minimiza el error y ajusta los parámetros, que</a:t>
          </a:r>
          <a:r>
            <a:rPr lang="es-ES" sz="1600" baseline="0">
              <a:solidFill>
                <a:schemeClr val="tx2"/>
              </a:solidFill>
            </a:rPr>
            <a:t> en la jerga de redes neuronales se llaman "pesos sinápticos"</a:t>
          </a:r>
          <a:r>
            <a:rPr lang="es-ES" sz="1600">
              <a:solidFill>
                <a:schemeClr val="tx2"/>
              </a:solidFill>
            </a:rPr>
            <a:t> </a:t>
          </a:r>
          <a:endParaRPr lang="es-ES" sz="1600" b="1">
            <a:solidFill>
              <a:schemeClr val="tx2"/>
            </a:solidFill>
          </a:endParaRPr>
        </a:p>
      </xdr:txBody>
    </xdr:sp>
    <xdr:clientData/>
  </xdr:twoCellAnchor>
  <xdr:twoCellAnchor>
    <xdr:from>
      <xdr:col>11</xdr:col>
      <xdr:colOff>67235</xdr:colOff>
      <xdr:row>38</xdr:row>
      <xdr:rowOff>67235</xdr:rowOff>
    </xdr:from>
    <xdr:to>
      <xdr:col>14</xdr:col>
      <xdr:colOff>313765</xdr:colOff>
      <xdr:row>41</xdr:row>
      <xdr:rowOff>22412</xdr:rowOff>
    </xdr:to>
    <xdr:sp macro="" textlink="">
      <xdr:nvSpPr>
        <xdr:cNvPr id="18" name="22 Llamada rectangular redondeada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12830735" y="8090647"/>
          <a:ext cx="1826559" cy="526677"/>
        </a:xfrm>
        <a:prstGeom prst="wedgeRoundRectCallout">
          <a:avLst>
            <a:gd name="adj1" fmla="val -45278"/>
            <a:gd name="adj2" fmla="val -69005"/>
            <a:gd name="adj3" fmla="val 16667"/>
          </a:avLst>
        </a:prstGeom>
        <a:solidFill>
          <a:schemeClr val="accent3">
            <a:lumMod val="20000"/>
            <a:lumOff val="80000"/>
          </a:schemeClr>
        </a:solidFill>
        <a:ln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600">
              <a:solidFill>
                <a:schemeClr val="tx2"/>
              </a:solidFill>
            </a:rPr>
            <a:t>Los pisos cuyo valor</a:t>
          </a:r>
          <a:r>
            <a:rPr lang="es-ES" sz="1600" baseline="0">
              <a:solidFill>
                <a:schemeClr val="tx2"/>
              </a:solidFill>
            </a:rPr>
            <a:t> queremos obtener</a:t>
          </a:r>
          <a:endParaRPr lang="es-ES" sz="1600" b="1">
            <a:solidFill>
              <a:schemeClr val="tx2"/>
            </a:solidFill>
          </a:endParaRPr>
        </a:p>
      </xdr:txBody>
    </xdr:sp>
    <xdr:clientData/>
  </xdr:twoCellAnchor>
  <xdr:twoCellAnchor>
    <xdr:from>
      <xdr:col>9</xdr:col>
      <xdr:colOff>134470</xdr:colOff>
      <xdr:row>38</xdr:row>
      <xdr:rowOff>100854</xdr:rowOff>
    </xdr:from>
    <xdr:to>
      <xdr:col>10</xdr:col>
      <xdr:colOff>986117</xdr:colOff>
      <xdr:row>44</xdr:row>
      <xdr:rowOff>78441</xdr:rowOff>
    </xdr:to>
    <xdr:sp macro="" textlink="">
      <xdr:nvSpPr>
        <xdr:cNvPr id="19" name="22 Llamada rectangular redondeada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10354235" y="8124266"/>
          <a:ext cx="2095500" cy="1187822"/>
        </a:xfrm>
        <a:prstGeom prst="wedgeRoundRectCallout">
          <a:avLst>
            <a:gd name="adj1" fmla="val -41190"/>
            <a:gd name="adj2" fmla="val -66900"/>
            <a:gd name="adj3" fmla="val 16667"/>
          </a:avLst>
        </a:prstGeom>
        <a:solidFill>
          <a:schemeClr val="accent3">
            <a:lumMod val="20000"/>
            <a:lumOff val="80000"/>
          </a:schemeClr>
        </a:solidFill>
        <a:ln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600">
              <a:solidFill>
                <a:schemeClr val="tx2"/>
              </a:solidFill>
            </a:rPr>
            <a:t>Introducimos las características de un piso y la red neuronal proporciona el valor</a:t>
          </a:r>
          <a:endParaRPr lang="es-ES" sz="1600" b="1">
            <a:solidFill>
              <a:schemeClr val="tx2"/>
            </a:solidFill>
          </a:endParaRPr>
        </a:p>
      </xdr:txBody>
    </xdr:sp>
    <xdr:clientData/>
  </xdr:twoCellAnchor>
  <xdr:twoCellAnchor editAs="oneCell">
    <xdr:from>
      <xdr:col>12</xdr:col>
      <xdr:colOff>449036</xdr:colOff>
      <xdr:row>74</xdr:row>
      <xdr:rowOff>130257</xdr:rowOff>
    </xdr:from>
    <xdr:to>
      <xdr:col>25</xdr:col>
      <xdr:colOff>257218</xdr:colOff>
      <xdr:row>98</xdr:row>
      <xdr:rowOff>163285</xdr:rowOff>
    </xdr:to>
    <xdr:pic>
      <xdr:nvPicPr>
        <xdr:cNvPr id="29" name="Imagen 28" descr="No alt text provided for this image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5424686"/>
          <a:ext cx="7768361" cy="483634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462643</xdr:colOff>
      <xdr:row>94</xdr:row>
      <xdr:rowOff>0</xdr:rowOff>
    </xdr:from>
    <xdr:to>
      <xdr:col>25</xdr:col>
      <xdr:colOff>259081</xdr:colOff>
      <xdr:row>115</xdr:row>
      <xdr:rowOff>163285</xdr:rowOff>
    </xdr:to>
    <xdr:pic>
      <xdr:nvPicPr>
        <xdr:cNvPr id="30" name="Imagen 29" descr="https://xaltius.tech/wp-content/uploads/2021/01/07_Jan_21-AI-in-Tesla_2.jpg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8" t="4883" r="2886" b="4879"/>
        <a:stretch/>
      </xdr:blipFill>
      <xdr:spPr bwMode="auto">
        <a:xfrm>
          <a:off x="13634357" y="20505964"/>
          <a:ext cx="7756617" cy="416378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394607</xdr:colOff>
      <xdr:row>47</xdr:row>
      <xdr:rowOff>54069</xdr:rowOff>
    </xdr:from>
    <xdr:to>
      <xdr:col>25</xdr:col>
      <xdr:colOff>244928</xdr:colOff>
      <xdr:row>73</xdr:row>
      <xdr:rowOff>184863</xdr:rowOff>
    </xdr:to>
    <xdr:pic>
      <xdr:nvPicPr>
        <xdr:cNvPr id="31" name="Imagen 30" descr="Tesla Hits $1 Trillion Market Cap: Role of AI &amp; What Happens If a Driver  Falls Asleep?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6321" y="10082533"/>
          <a:ext cx="7810500" cy="520625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160503</xdr:colOff>
      <xdr:row>6</xdr:row>
      <xdr:rowOff>80323</xdr:rowOff>
    </xdr:from>
    <xdr:to>
      <xdr:col>7</xdr:col>
      <xdr:colOff>531978</xdr:colOff>
      <xdr:row>24</xdr:row>
      <xdr:rowOff>23173</xdr:rowOff>
    </xdr:to>
    <xdr:pic>
      <xdr:nvPicPr>
        <xdr:cNvPr id="62477" name="9 Imagen" descr="http://ciberconta.unizar.es/ifinanzas/dibujos/descva.JPG">
          <a:extLst>
            <a:ext uri="{FF2B5EF4-FFF2-40B4-BE49-F238E27FC236}">
              <a16:creationId xmlns:a16="http://schemas.microsoft.com/office/drawing/2014/main" id="{00000000-0008-0000-0400-00000DF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3" y="1472395"/>
          <a:ext cx="5755516" cy="4166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609600</xdr:colOff>
      <xdr:row>6</xdr:row>
      <xdr:rowOff>66675</xdr:rowOff>
    </xdr:from>
    <xdr:to>
      <xdr:col>15</xdr:col>
      <xdr:colOff>76200</xdr:colOff>
      <xdr:row>24</xdr:row>
      <xdr:rowOff>0</xdr:rowOff>
    </xdr:to>
    <xdr:pic>
      <xdr:nvPicPr>
        <xdr:cNvPr id="62478" name="10 Imagen" descr="h">
          <a:extLst>
            <a:ext uri="{FF2B5EF4-FFF2-40B4-BE49-F238E27FC236}">
              <a16:creationId xmlns:a16="http://schemas.microsoft.com/office/drawing/2014/main" id="{00000000-0008-0000-0400-00000EF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476375"/>
          <a:ext cx="5572125" cy="421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180974</xdr:colOff>
      <xdr:row>73</xdr:row>
      <xdr:rowOff>51141</xdr:rowOff>
    </xdr:from>
    <xdr:to>
      <xdr:col>2</xdr:col>
      <xdr:colOff>1333499</xdr:colOff>
      <xdr:row>75</xdr:row>
      <xdr:rowOff>87770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9099" y="15538791"/>
          <a:ext cx="1381125" cy="39857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174172</xdr:colOff>
      <xdr:row>76</xdr:row>
      <xdr:rowOff>167367</xdr:rowOff>
    </xdr:from>
    <xdr:to>
      <xdr:col>10</xdr:col>
      <xdr:colOff>257175</xdr:colOff>
      <xdr:row>79</xdr:row>
      <xdr:rowOff>52893</xdr:rowOff>
    </xdr:to>
    <xdr:pic>
      <xdr:nvPicPr>
        <xdr:cNvPr id="13" name="12 Imagen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2297" y="11949792"/>
          <a:ext cx="7703003" cy="42845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3</xdr:col>
      <xdr:colOff>189140</xdr:colOff>
      <xdr:row>73</xdr:row>
      <xdr:rowOff>65313</xdr:rowOff>
    </xdr:from>
    <xdr:to>
      <xdr:col>4</xdr:col>
      <xdr:colOff>500742</xdr:colOff>
      <xdr:row>75</xdr:row>
      <xdr:rowOff>153447</xdr:rowOff>
    </xdr:to>
    <xdr:sp macro="" textlink="">
      <xdr:nvSpPr>
        <xdr:cNvPr id="14" name="22 Llamada rectangular redondeada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2513240" y="11304813"/>
          <a:ext cx="1102177" cy="450084"/>
        </a:xfrm>
        <a:prstGeom prst="wedgeRoundRectCallout">
          <a:avLst>
            <a:gd name="adj1" fmla="val -61428"/>
            <a:gd name="adj2" fmla="val 92344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  <a:ln>
          <a:solidFill>
            <a:schemeClr val="accent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>
              <a:solidFill>
                <a:schemeClr val="tx2"/>
              </a:solidFill>
            </a:rPr>
            <a:t>Los datos</a:t>
          </a:r>
          <a:endParaRPr lang="es-ES" b="1">
            <a:solidFill>
              <a:schemeClr val="tx2"/>
            </a:solidFill>
          </a:endParaRPr>
        </a:p>
      </xdr:txBody>
    </xdr:sp>
    <xdr:clientData/>
  </xdr:twoCellAnchor>
  <xdr:twoCellAnchor>
    <xdr:from>
      <xdr:col>5</xdr:col>
      <xdr:colOff>29923</xdr:colOff>
      <xdr:row>73</xdr:row>
      <xdr:rowOff>53068</xdr:rowOff>
    </xdr:from>
    <xdr:to>
      <xdr:col>6</xdr:col>
      <xdr:colOff>243567</xdr:colOff>
      <xdr:row>75</xdr:row>
      <xdr:rowOff>141202</xdr:rowOff>
    </xdr:to>
    <xdr:sp macro="" textlink="">
      <xdr:nvSpPr>
        <xdr:cNvPr id="15" name="22 Llamada rectangular redondeada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3935173" y="11292568"/>
          <a:ext cx="1004219" cy="450084"/>
        </a:xfrm>
        <a:prstGeom prst="wedgeRoundRectCallout">
          <a:avLst>
            <a:gd name="adj1" fmla="val -32066"/>
            <a:gd name="adj2" fmla="val 107158"/>
            <a:gd name="adj3" fmla="val 16667"/>
          </a:avLst>
        </a:prstGeom>
        <a:solidFill>
          <a:schemeClr val="accent3">
            <a:lumMod val="20000"/>
            <a:lumOff val="80000"/>
          </a:schemeClr>
        </a:solidFill>
        <a:ln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>
              <a:solidFill>
                <a:schemeClr val="tx2"/>
              </a:solidFill>
            </a:rPr>
            <a:t>Los años</a:t>
          </a:r>
          <a:endParaRPr lang="es-ES" b="1">
            <a:solidFill>
              <a:schemeClr val="tx2"/>
            </a:solidFill>
          </a:endParaRPr>
        </a:p>
      </xdr:txBody>
    </xdr:sp>
    <xdr:clientData/>
  </xdr:twoCellAnchor>
  <xdr:twoCellAnchor>
    <xdr:from>
      <xdr:col>6</xdr:col>
      <xdr:colOff>480304</xdr:colOff>
      <xdr:row>73</xdr:row>
      <xdr:rowOff>59873</xdr:rowOff>
    </xdr:from>
    <xdr:to>
      <xdr:col>9</xdr:col>
      <xdr:colOff>770164</xdr:colOff>
      <xdr:row>75</xdr:row>
      <xdr:rowOff>148007</xdr:rowOff>
    </xdr:to>
    <xdr:sp macro="" textlink="">
      <xdr:nvSpPr>
        <xdr:cNvPr id="16" name="22 Llamada rectangular redondeada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5176129" y="11299373"/>
          <a:ext cx="2661585" cy="450084"/>
        </a:xfrm>
        <a:prstGeom prst="wedgeRoundRectCallout">
          <a:avLst>
            <a:gd name="adj1" fmla="val -38688"/>
            <a:gd name="adj2" fmla="val 90228"/>
            <a:gd name="adj3" fmla="val 16667"/>
          </a:avLst>
        </a:prstGeom>
        <a:solidFill>
          <a:schemeClr val="accent4">
            <a:lumMod val="20000"/>
            <a:lumOff val="80000"/>
          </a:schemeClr>
        </a:solidFill>
        <a:ln>
          <a:solidFill>
            <a:srgbClr val="7030A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/>
        <a:p>
          <a:pPr algn="l" rtl="0">
            <a:defRPr sz="1000"/>
          </a:pPr>
          <a:r>
            <a:rPr lang="en-US" sz="1800" b="0" i="0" u="none" strike="noStrike" baseline="0">
              <a:solidFill>
                <a:srgbClr val="800080"/>
              </a:solidFill>
              <a:latin typeface="Calibri"/>
            </a:rPr>
            <a:t>El año que quiere predecir</a:t>
          </a:r>
        </a:p>
      </xdr:txBody>
    </xdr:sp>
    <xdr:clientData/>
  </xdr:twoCellAnchor>
  <xdr:twoCellAnchor editAs="oneCell">
    <xdr:from>
      <xdr:col>1</xdr:col>
      <xdr:colOff>180975</xdr:colOff>
      <xdr:row>24</xdr:row>
      <xdr:rowOff>66675</xdr:rowOff>
    </xdr:from>
    <xdr:to>
      <xdr:col>7</xdr:col>
      <xdr:colOff>552450</xdr:colOff>
      <xdr:row>42</xdr:row>
      <xdr:rowOff>19050</xdr:rowOff>
    </xdr:to>
    <xdr:pic>
      <xdr:nvPicPr>
        <xdr:cNvPr id="62484" name="16 Imagen" descr="h">
          <a:extLst>
            <a:ext uri="{FF2B5EF4-FFF2-40B4-BE49-F238E27FC236}">
              <a16:creationId xmlns:a16="http://schemas.microsoft.com/office/drawing/2014/main" id="{00000000-0008-0000-0400-000014F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5762625"/>
          <a:ext cx="5619750" cy="423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251248</xdr:colOff>
      <xdr:row>58</xdr:row>
      <xdr:rowOff>89198</xdr:rowOff>
    </xdr:from>
    <xdr:to>
      <xdr:col>11</xdr:col>
      <xdr:colOff>631337</xdr:colOff>
      <xdr:row>62</xdr:row>
      <xdr:rowOff>86616</xdr:rowOff>
    </xdr:to>
    <xdr:pic>
      <xdr:nvPicPr>
        <xdr:cNvPr id="19" name="18 Imagen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21182102">
          <a:off x="7318798" y="13405148"/>
          <a:ext cx="1951714" cy="79751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10</xdr:col>
      <xdr:colOff>28575</xdr:colOff>
      <xdr:row>63</xdr:row>
      <xdr:rowOff>28575</xdr:rowOff>
    </xdr:from>
    <xdr:to>
      <xdr:col>11</xdr:col>
      <xdr:colOff>266700</xdr:colOff>
      <xdr:row>64</xdr:row>
      <xdr:rowOff>114300</xdr:rowOff>
    </xdr:to>
    <xdr:cxnSp macro="">
      <xdr:nvCxnSpPr>
        <xdr:cNvPr id="20" name="19 Conector recto de flecha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CxnSpPr/>
      </xdr:nvCxnSpPr>
      <xdr:spPr>
        <a:xfrm flipV="1">
          <a:off x="7886700" y="14354175"/>
          <a:ext cx="1019175" cy="2762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109181</xdr:colOff>
      <xdr:row>101</xdr:row>
      <xdr:rowOff>54592</xdr:rowOff>
    </xdr:from>
    <xdr:to>
      <xdr:col>9</xdr:col>
      <xdr:colOff>761645</xdr:colOff>
      <xdr:row>103</xdr:row>
      <xdr:rowOff>102357</xdr:rowOff>
    </xdr:to>
    <xdr:pic>
      <xdr:nvPicPr>
        <xdr:cNvPr id="17" name="16 Imagen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26841" y="21229093"/>
          <a:ext cx="3088589" cy="47084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11</xdr:col>
      <xdr:colOff>661774</xdr:colOff>
      <xdr:row>31</xdr:row>
      <xdr:rowOff>171592</xdr:rowOff>
    </xdr:from>
    <xdr:to>
      <xdr:col>16</xdr:col>
      <xdr:colOff>116978</xdr:colOff>
      <xdr:row>42</xdr:row>
      <xdr:rowOff>73040</xdr:rowOff>
    </xdr:to>
    <xdr:pic>
      <xdr:nvPicPr>
        <xdr:cNvPr id="18" name="17 Imagen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300949" y="7534417"/>
          <a:ext cx="3169954" cy="2520823"/>
        </a:xfrm>
        <a:prstGeom prst="rect">
          <a:avLst/>
        </a:prstGeom>
      </xdr:spPr>
    </xdr:pic>
    <xdr:clientData/>
  </xdr:twoCellAnchor>
  <xdr:twoCellAnchor editAs="oneCell">
    <xdr:from>
      <xdr:col>7</xdr:col>
      <xdr:colOff>620974</xdr:colOff>
      <xdr:row>24</xdr:row>
      <xdr:rowOff>95534</xdr:rowOff>
    </xdr:from>
    <xdr:to>
      <xdr:col>11</xdr:col>
      <xdr:colOff>596214</xdr:colOff>
      <xdr:row>34</xdr:row>
      <xdr:rowOff>205189</xdr:rowOff>
    </xdr:to>
    <xdr:pic>
      <xdr:nvPicPr>
        <xdr:cNvPr id="21" name="20 Imagen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50675" y="5711588"/>
          <a:ext cx="3209760" cy="2429774"/>
        </a:xfrm>
        <a:prstGeom prst="rect">
          <a:avLst/>
        </a:prstGeom>
      </xdr:spPr>
    </xdr:pic>
    <xdr:clientData/>
  </xdr:twoCellAnchor>
  <xdr:twoCellAnchor>
    <xdr:from>
      <xdr:col>12</xdr:col>
      <xdr:colOff>428057</xdr:colOff>
      <xdr:row>3</xdr:row>
      <xdr:rowOff>88853</xdr:rowOff>
    </xdr:from>
    <xdr:to>
      <xdr:col>16</xdr:col>
      <xdr:colOff>428625</xdr:colOff>
      <xdr:row>5</xdr:row>
      <xdr:rowOff>204148</xdr:rowOff>
    </xdr:to>
    <xdr:sp macro="" textlink="">
      <xdr:nvSpPr>
        <xdr:cNvPr id="22" name="22 Llamada rectangular redondeada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/>
      </xdr:nvSpPr>
      <xdr:spPr>
        <a:xfrm>
          <a:off x="9848282" y="784178"/>
          <a:ext cx="2934268" cy="591545"/>
        </a:xfrm>
        <a:prstGeom prst="wedgeRoundRectCallout">
          <a:avLst>
            <a:gd name="adj1" fmla="val -59715"/>
            <a:gd name="adj2" fmla="val 34672"/>
            <a:gd name="adj3" fmla="val 16667"/>
          </a:avLst>
        </a:prstGeom>
        <a:solidFill>
          <a:schemeClr val="accent4">
            <a:lumMod val="20000"/>
            <a:lumOff val="80000"/>
          </a:schemeClr>
        </a:solidFill>
        <a:ln>
          <a:solidFill>
            <a:srgbClr val="7030A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/>
        <a:p>
          <a:pPr algn="l" rtl="0">
            <a:defRPr sz="1000"/>
          </a:pPr>
          <a:r>
            <a:rPr lang="en-US" sz="1050" b="1" i="0" u="none" strike="noStrike" baseline="0">
              <a:solidFill>
                <a:sysClr val="windowText" lastClr="000000"/>
              </a:solidFill>
              <a:latin typeface="+mn-lt"/>
            </a:rPr>
            <a:t>Fernandez, P. (2016). </a:t>
          </a:r>
          <a:r>
            <a:rPr lang="en-US" sz="1050" b="0" i="0" u="none" strike="noStrike" baseline="0">
              <a:solidFill>
                <a:sysClr val="windowText" lastClr="000000"/>
              </a:solidFill>
              <a:latin typeface="+mn-lt"/>
            </a:rPr>
            <a:t>Valoración de Empresas por Descuento de Flujos: lo fundamental y las Complicaciones Innecesarias.</a:t>
          </a:r>
        </a:p>
      </xdr:txBody>
    </xdr:sp>
    <xdr:clientData/>
  </xdr:twoCellAnchor>
  <xdr:twoCellAnchor>
    <xdr:from>
      <xdr:col>2</xdr:col>
      <xdr:colOff>1590676</xdr:colOff>
      <xdr:row>107</xdr:row>
      <xdr:rowOff>76200</xdr:rowOff>
    </xdr:from>
    <xdr:to>
      <xdr:col>6</xdr:col>
      <xdr:colOff>390526</xdr:colOff>
      <xdr:row>109</xdr:row>
      <xdr:rowOff>133350</xdr:rowOff>
    </xdr:to>
    <xdr:sp macro="" textlink="">
      <xdr:nvSpPr>
        <xdr:cNvPr id="23" name="22 Llamada rectangular redondeada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/>
      </xdr:nvSpPr>
      <xdr:spPr>
        <a:xfrm>
          <a:off x="2057401" y="22945725"/>
          <a:ext cx="3028950" cy="504825"/>
        </a:xfrm>
        <a:prstGeom prst="wedgeRoundRectCallout">
          <a:avLst>
            <a:gd name="adj1" fmla="val 59110"/>
            <a:gd name="adj2" fmla="val 6078"/>
            <a:gd name="adj3" fmla="val 16667"/>
          </a:avLst>
        </a:prstGeom>
        <a:solidFill>
          <a:schemeClr val="accent4">
            <a:lumMod val="20000"/>
            <a:lumOff val="80000"/>
          </a:schemeClr>
        </a:solidFill>
        <a:ln>
          <a:solidFill>
            <a:srgbClr val="7030A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/>
        <a:p>
          <a:pPr algn="ctr" rtl="0">
            <a:defRPr sz="1000"/>
          </a:pPr>
          <a:r>
            <a:rPr lang="en-US" sz="1600" b="0" i="0" u="none" strike="noStrike" baseline="0">
              <a:solidFill>
                <a:srgbClr val="800080"/>
              </a:solidFill>
              <a:latin typeface="Calibri"/>
            </a:rPr>
            <a:t>¿Está Telefónica sobrevalorada?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twitter.com/juanmacias/status/956606538386374656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cuarzo.unizar.es:9443/public/SABI_info.html" TargetMode="External"/><Relationship Id="rId13" Type="http://schemas.openxmlformats.org/officeDocument/2006/relationships/hyperlink" Target="https://www.euribor.com.es/2021/04/22/stoxx-europe-football/" TargetMode="External"/><Relationship Id="rId3" Type="http://schemas.openxmlformats.org/officeDocument/2006/relationships/hyperlink" Target="https://www.realmadrid.com/es-ES/el-club/transparencia/cuentas-anuales" TargetMode="External"/><Relationship Id="rId7" Type="http://schemas.openxmlformats.org/officeDocument/2006/relationships/hyperlink" Target="https://www.fcbarcelona.es/es/club/organizacion-y-plan-estrategico/comisiones-y-organos/reportes-anuales" TargetMode="External"/><Relationship Id="rId12" Type="http://schemas.openxmlformats.org/officeDocument/2006/relationships/hyperlink" Target="https://es.investing.com/" TargetMode="External"/><Relationship Id="rId17" Type="http://schemas.openxmlformats.org/officeDocument/2006/relationships/drawing" Target="../drawings/drawing3.xml"/><Relationship Id="rId2" Type="http://schemas.openxmlformats.org/officeDocument/2006/relationships/hyperlink" Target="http://www.desigual.com/" TargetMode="External"/><Relationship Id="rId16" Type="http://schemas.openxmlformats.org/officeDocument/2006/relationships/printerSettings" Target="../printerSettings/printerSettings2.bin"/><Relationship Id="rId1" Type="http://schemas.openxmlformats.org/officeDocument/2006/relationships/hyperlink" Target="https://www.forbes.com/lists/soccer-valuations/" TargetMode="External"/><Relationship Id="rId6" Type="http://schemas.openxmlformats.org/officeDocument/2006/relationships/hyperlink" Target="https://www.elconfidencial.com/empresas/2018-04-25/permira-compra-bimba-y-lola-reticencias-banca_1554643/" TargetMode="External"/><Relationship Id="rId11" Type="http://schemas.openxmlformats.org/officeDocument/2006/relationships/hyperlink" Target="https://ciberconta.unizar.es/orbis" TargetMode="External"/><Relationship Id="rId5" Type="http://schemas.openxmlformats.org/officeDocument/2006/relationships/hyperlink" Target="http://www.modaes.es/empresa/20120509/mango-en-el-ibex-35-la-empresa-valdria-2319-millones-si-cotizara-en-bolsa.html" TargetMode="External"/><Relationship Id="rId15" Type="http://schemas.openxmlformats.org/officeDocument/2006/relationships/hyperlink" Target="https://brandirectory.com/reports/football" TargetMode="External"/><Relationship Id="rId10" Type="http://schemas.openxmlformats.org/officeDocument/2006/relationships/hyperlink" Target="https://www.eldebate.com/economia/20250126/crisis-bimba-lola-marca-podria-estar-quemandose_263046.html" TargetMode="External"/><Relationship Id="rId4" Type="http://schemas.openxmlformats.org/officeDocument/2006/relationships/hyperlink" Target="http://www.eleconomista.es/espana/noticias/6659686/04/15/mercadona-valdria-en-bolsa-10600-millones.html" TargetMode="External"/><Relationship Id="rId9" Type="http://schemas.openxmlformats.org/officeDocument/2006/relationships/hyperlink" Target="http://ciberconta.unizar.es/sabi" TargetMode="External"/><Relationship Id="rId14" Type="http://schemas.openxmlformats.org/officeDocument/2006/relationships/hyperlink" Target="https://www.investing.com/indices/stoxx-europe-footbal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cincodias.com/cincodias/2006/12/29/economia/1167375385_850215.html" TargetMode="External"/><Relationship Id="rId2" Type="http://schemas.openxmlformats.org/officeDocument/2006/relationships/hyperlink" Target="http://ciberconta.unizar.es/LECCION/INTRODUC/Houseprices.tvq" TargetMode="External"/><Relationship Id="rId1" Type="http://schemas.openxmlformats.org/officeDocument/2006/relationships/hyperlink" Target="http://ciberconta.unizar.es/ftp/pub/programas/easy_nn.exe" TargetMode="External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://www.saedsayad.com/data_mining_map.ht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papers.ssrn.com/sol3/papers.cfm?abstract_id=2089397" TargetMode="External"/><Relationship Id="rId2" Type="http://schemas.openxmlformats.org/officeDocument/2006/relationships/hyperlink" Target="http://es.wikipedia.org/wiki/WACC" TargetMode="External"/><Relationship Id="rId1" Type="http://schemas.openxmlformats.org/officeDocument/2006/relationships/hyperlink" Target="http://es.wikipedia.org/wiki/Modelo_Gordon-Shapiro" TargetMode="Externa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https://www.gurufocus.com/stock/TEF/dc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X99"/>
  <sheetViews>
    <sheetView tabSelected="1" zoomScale="70" zoomScaleNormal="70" workbookViewId="0"/>
  </sheetViews>
  <sheetFormatPr baseColWidth="10" defaultColWidth="9.140625" defaultRowHeight="15" x14ac:dyDescent="0.25"/>
  <cols>
    <col min="1" max="1" width="3.5703125" customWidth="1"/>
    <col min="2" max="2" width="3.42578125" customWidth="1"/>
    <col min="3" max="3" width="15.140625" style="45" customWidth="1"/>
    <col min="4" max="4" width="30.5703125" customWidth="1"/>
    <col min="5" max="5" width="17.7109375" style="27" customWidth="1"/>
    <col min="6" max="6" width="18.7109375" style="27" customWidth="1"/>
    <col min="7" max="7" width="20" style="27" customWidth="1"/>
    <col min="8" max="8" width="21.42578125" style="27" customWidth="1"/>
    <col min="9" max="9" width="22.85546875" style="37" customWidth="1"/>
    <col min="10" max="10" width="18.7109375" customWidth="1"/>
    <col min="11" max="11" width="19.5703125" customWidth="1"/>
    <col min="12" max="12" width="5.5703125" customWidth="1"/>
    <col min="24" max="24" width="12.140625" customWidth="1"/>
  </cols>
  <sheetData>
    <row r="1" spans="1:12" ht="16.5" thickBot="1" x14ac:dyDescent="0.3">
      <c r="B1" s="1"/>
      <c r="D1" s="2"/>
      <c r="H1" s="360" t="s">
        <v>218</v>
      </c>
      <c r="I1" s="356" t="s">
        <v>219</v>
      </c>
    </row>
    <row r="2" spans="1:12" ht="23.25" customHeight="1" thickBot="1" x14ac:dyDescent="0.3">
      <c r="B2" s="69" t="s">
        <v>70</v>
      </c>
      <c r="C2" s="67"/>
      <c r="D2" s="70"/>
      <c r="E2" s="71"/>
      <c r="F2" s="71"/>
      <c r="G2" s="124"/>
      <c r="H2" s="357"/>
      <c r="I2" s="357"/>
    </row>
    <row r="3" spans="1:12" ht="16.5" thickBot="1" x14ac:dyDescent="0.3">
      <c r="B3" s="1"/>
      <c r="D3" s="2"/>
    </row>
    <row r="4" spans="1:12" s="7" customFormat="1" ht="18.75" x14ac:dyDescent="0.3">
      <c r="A4" s="3"/>
      <c r="B4" s="4" t="s">
        <v>0</v>
      </c>
      <c r="C4" s="46"/>
      <c r="D4" s="5"/>
      <c r="E4" s="31"/>
      <c r="F4" s="31"/>
      <c r="G4" s="31"/>
      <c r="H4" s="31"/>
      <c r="I4" s="41"/>
      <c r="J4" s="5"/>
      <c r="K4" s="5"/>
      <c r="L4" s="6"/>
    </row>
    <row r="5" spans="1:12" s="7" customFormat="1" ht="18.75" x14ac:dyDescent="0.3">
      <c r="A5" s="3"/>
      <c r="B5" s="8" t="s">
        <v>97</v>
      </c>
      <c r="C5" s="47"/>
      <c r="D5" s="9"/>
      <c r="E5" s="28"/>
      <c r="F5" s="28"/>
      <c r="G5" s="28"/>
      <c r="H5" s="28"/>
      <c r="I5" s="38"/>
      <c r="J5" s="9"/>
      <c r="K5" s="9"/>
      <c r="L5" s="10"/>
    </row>
    <row r="6" spans="1:12" s="7" customFormat="1" ht="18.75" x14ac:dyDescent="0.3">
      <c r="A6" s="3"/>
      <c r="B6" s="8" t="s">
        <v>35</v>
      </c>
      <c r="C6" s="47"/>
      <c r="D6" s="9"/>
      <c r="E6" s="28"/>
      <c r="F6" s="28"/>
      <c r="G6" s="28"/>
      <c r="H6" s="28"/>
      <c r="I6" s="38"/>
      <c r="J6" s="9"/>
      <c r="K6" s="9"/>
      <c r="L6" s="10"/>
    </row>
    <row r="7" spans="1:12" s="7" customFormat="1" ht="18.75" x14ac:dyDescent="0.3">
      <c r="A7" s="3"/>
      <c r="B7" s="8" t="s">
        <v>220</v>
      </c>
      <c r="C7" s="47"/>
      <c r="D7" s="9"/>
      <c r="E7" s="28"/>
      <c r="F7" s="28"/>
      <c r="G7" s="28"/>
      <c r="H7" s="28"/>
      <c r="I7" s="38"/>
      <c r="J7" s="9"/>
      <c r="K7" s="9"/>
      <c r="L7" s="10"/>
    </row>
    <row r="8" spans="1:12" s="319" customFormat="1" ht="18.75" x14ac:dyDescent="0.25">
      <c r="A8" s="52"/>
      <c r="B8" s="358" t="s">
        <v>48</v>
      </c>
      <c r="C8" s="47"/>
      <c r="D8" s="47"/>
      <c r="E8" s="38"/>
      <c r="F8" s="38"/>
      <c r="G8" s="38"/>
      <c r="H8" s="38"/>
      <c r="I8" s="38"/>
      <c r="J8" s="47"/>
      <c r="K8" s="47"/>
      <c r="L8" s="359"/>
    </row>
    <row r="9" spans="1:12" s="7" customFormat="1" ht="18.75" x14ac:dyDescent="0.3">
      <c r="A9" s="3"/>
      <c r="B9" s="8" t="s">
        <v>36</v>
      </c>
      <c r="C9" s="47"/>
      <c r="D9" s="9"/>
      <c r="E9" s="28"/>
      <c r="F9" s="28"/>
      <c r="G9" s="28"/>
      <c r="H9" s="28"/>
      <c r="I9" s="38"/>
      <c r="J9" s="9"/>
      <c r="K9" s="9"/>
      <c r="L9" s="10"/>
    </row>
    <row r="10" spans="1:12" ht="16.5" thickBot="1" x14ac:dyDescent="0.3">
      <c r="A10" s="11"/>
      <c r="B10" s="12"/>
      <c r="C10" s="48"/>
      <c r="D10" s="13"/>
      <c r="E10" s="29"/>
      <c r="F10" s="29"/>
      <c r="G10" s="29"/>
      <c r="H10" s="29"/>
      <c r="I10" s="39"/>
      <c r="J10" s="13"/>
      <c r="K10" s="13"/>
      <c r="L10" s="14"/>
    </row>
    <row r="11" spans="1:12" ht="15.75" thickBot="1" x14ac:dyDescent="0.3">
      <c r="A11" s="11"/>
      <c r="B11" s="11"/>
      <c r="C11" s="49"/>
      <c r="D11" s="11"/>
      <c r="E11" s="30"/>
      <c r="F11" s="30"/>
      <c r="G11" s="30"/>
      <c r="H11" s="30"/>
      <c r="I11" s="40"/>
      <c r="J11" s="11"/>
      <c r="K11" s="11"/>
      <c r="L11" s="15"/>
    </row>
    <row r="12" spans="1:12" s="7" customFormat="1" ht="18.75" x14ac:dyDescent="0.3">
      <c r="A12" s="3"/>
      <c r="B12" s="4" t="s">
        <v>1</v>
      </c>
      <c r="C12" s="50"/>
      <c r="D12" s="5"/>
      <c r="E12" s="31"/>
      <c r="F12" s="31"/>
      <c r="G12" s="31"/>
      <c r="H12" s="31"/>
      <c r="I12" s="41"/>
      <c r="J12" s="5"/>
      <c r="K12" s="5"/>
      <c r="L12" s="6"/>
    </row>
    <row r="13" spans="1:12" s="7" customFormat="1" ht="18.75" x14ac:dyDescent="0.3">
      <c r="A13" s="3"/>
      <c r="B13" s="8" t="s">
        <v>192</v>
      </c>
      <c r="C13" s="47"/>
      <c r="D13" s="9"/>
      <c r="E13" s="28"/>
      <c r="F13" s="28"/>
      <c r="G13" s="28"/>
      <c r="H13" s="38"/>
      <c r="I13" s="38"/>
      <c r="J13" s="9"/>
      <c r="K13" s="9"/>
      <c r="L13" s="10"/>
    </row>
    <row r="14" spans="1:12" s="7" customFormat="1" ht="18.75" x14ac:dyDescent="0.3">
      <c r="A14" s="3"/>
      <c r="B14" s="8" t="s">
        <v>38</v>
      </c>
      <c r="C14" s="47"/>
      <c r="D14" s="9"/>
      <c r="E14" s="28"/>
      <c r="F14" s="28"/>
      <c r="G14" s="28"/>
      <c r="H14" s="28"/>
      <c r="I14" s="38"/>
      <c r="J14" s="9"/>
      <c r="K14" s="9"/>
      <c r="L14" s="10"/>
    </row>
    <row r="15" spans="1:12" s="7" customFormat="1" ht="18.75" x14ac:dyDescent="0.3">
      <c r="A15" s="3"/>
      <c r="B15" s="8" t="s">
        <v>189</v>
      </c>
      <c r="C15" s="47"/>
      <c r="D15" s="9"/>
      <c r="E15" s="28"/>
      <c r="F15" s="28"/>
      <c r="G15" s="28"/>
      <c r="H15" s="28"/>
      <c r="I15" s="38"/>
      <c r="J15" s="9"/>
      <c r="K15" s="9"/>
      <c r="L15" s="10"/>
    </row>
    <row r="16" spans="1:12" s="7" customFormat="1" ht="18.75" x14ac:dyDescent="0.3">
      <c r="A16" s="3"/>
      <c r="B16" s="8" t="s">
        <v>41</v>
      </c>
      <c r="C16" s="47"/>
      <c r="D16" s="9"/>
      <c r="E16" s="28"/>
      <c r="F16" s="28"/>
      <c r="G16" s="28"/>
      <c r="H16" s="28"/>
      <c r="I16" s="38"/>
      <c r="J16" s="9"/>
      <c r="K16" s="9"/>
      <c r="L16" s="10"/>
    </row>
    <row r="17" spans="1:12" s="7" customFormat="1" ht="19.5" thickBot="1" x14ac:dyDescent="0.35">
      <c r="A17" s="3"/>
      <c r="B17" s="16"/>
      <c r="C17" s="51"/>
      <c r="D17" s="17"/>
      <c r="E17" s="32"/>
      <c r="F17" s="32"/>
      <c r="G17" s="32"/>
      <c r="H17" s="32"/>
      <c r="I17" s="42"/>
      <c r="J17" s="17"/>
      <c r="K17" s="17"/>
      <c r="L17" s="18"/>
    </row>
    <row r="18" spans="1:12" s="7" customFormat="1" ht="18.75" x14ac:dyDescent="0.3">
      <c r="A18" s="3"/>
      <c r="B18" s="3"/>
      <c r="C18" s="52"/>
      <c r="D18" s="3"/>
      <c r="E18" s="33"/>
      <c r="F18" s="33"/>
      <c r="G18" s="33"/>
      <c r="H18" s="33"/>
      <c r="I18" s="43"/>
      <c r="J18" s="3"/>
      <c r="K18" s="3"/>
    </row>
    <row r="19" spans="1:12" ht="15.75" thickBot="1" x14ac:dyDescent="0.3"/>
    <row r="20" spans="1:12" ht="21.75" thickBot="1" x14ac:dyDescent="0.4">
      <c r="B20" s="72" t="s">
        <v>37</v>
      </c>
      <c r="C20" s="73"/>
      <c r="D20" s="74"/>
      <c r="E20" s="68"/>
      <c r="F20" s="55"/>
      <c r="G20" s="55"/>
      <c r="H20" s="55"/>
      <c r="I20" s="57"/>
      <c r="J20" s="19"/>
      <c r="K20" s="19"/>
      <c r="L20" s="20"/>
    </row>
    <row r="21" spans="1:12" x14ac:dyDescent="0.25">
      <c r="B21" s="21"/>
      <c r="C21" s="53"/>
      <c r="D21" s="22"/>
      <c r="E21" s="34"/>
      <c r="F21" s="34"/>
      <c r="G21" s="34"/>
      <c r="H21" s="34"/>
      <c r="I21" s="44"/>
      <c r="J21" s="22"/>
      <c r="K21" s="22"/>
      <c r="L21" s="23"/>
    </row>
    <row r="22" spans="1:12" x14ac:dyDescent="0.25">
      <c r="B22" s="21"/>
      <c r="C22" s="22"/>
      <c r="D22" s="22"/>
      <c r="E22" s="34"/>
      <c r="F22" s="34"/>
      <c r="G22" s="34"/>
      <c r="H22" s="34"/>
      <c r="I22" s="44"/>
      <c r="J22" s="22"/>
      <c r="K22" s="22"/>
      <c r="L22" s="23"/>
    </row>
    <row r="23" spans="1:12" ht="18" x14ac:dyDescent="0.25">
      <c r="B23" s="21"/>
      <c r="C23" s="115" t="s">
        <v>40</v>
      </c>
      <c r="D23" s="22"/>
      <c r="E23" s="34"/>
      <c r="F23" s="34"/>
      <c r="G23" s="34"/>
      <c r="H23" s="34"/>
      <c r="I23" s="44"/>
      <c r="J23" s="22"/>
      <c r="K23" s="22"/>
      <c r="L23" s="23"/>
    </row>
    <row r="24" spans="1:12" ht="18" x14ac:dyDescent="0.25">
      <c r="B24" s="21"/>
      <c r="C24" s="115" t="s">
        <v>44</v>
      </c>
      <c r="D24" s="22"/>
      <c r="E24" s="34"/>
      <c r="F24" s="34"/>
      <c r="G24" s="34"/>
      <c r="H24" s="34"/>
      <c r="I24" s="44"/>
      <c r="J24" s="22"/>
      <c r="K24" s="22"/>
      <c r="L24" s="23"/>
    </row>
    <row r="25" spans="1:12" ht="18" customHeight="1" x14ac:dyDescent="0.25">
      <c r="B25" s="21"/>
      <c r="C25" s="114"/>
      <c r="D25" s="22"/>
      <c r="E25" s="34"/>
      <c r="F25" s="34"/>
      <c r="G25" s="34"/>
      <c r="H25" s="34"/>
      <c r="I25" s="44"/>
      <c r="J25" s="22"/>
      <c r="K25" s="22"/>
      <c r="L25" s="23"/>
    </row>
    <row r="26" spans="1:12" ht="18" x14ac:dyDescent="0.25">
      <c r="B26" s="21"/>
      <c r="C26" s="115" t="s">
        <v>86</v>
      </c>
      <c r="D26" s="22"/>
      <c r="E26" s="34"/>
      <c r="F26" s="34"/>
      <c r="G26" s="34"/>
      <c r="H26" s="34"/>
      <c r="I26" s="44"/>
      <c r="J26" s="22"/>
      <c r="K26" s="22"/>
      <c r="L26" s="23"/>
    </row>
    <row r="27" spans="1:12" ht="15.75" thickBot="1" x14ac:dyDescent="0.3">
      <c r="B27" s="21"/>
      <c r="C27" s="113"/>
      <c r="D27" s="22"/>
      <c r="E27" s="34"/>
      <c r="F27" s="34"/>
      <c r="G27" s="34"/>
      <c r="H27" s="256" t="s">
        <v>54</v>
      </c>
      <c r="I27" s="257" t="s">
        <v>55</v>
      </c>
      <c r="J27" s="22"/>
      <c r="K27" s="22"/>
      <c r="L27" s="23"/>
    </row>
    <row r="28" spans="1:12" s="45" customFormat="1" ht="16.5" thickBot="1" x14ac:dyDescent="0.25">
      <c r="B28" s="21"/>
      <c r="C28" s="60"/>
      <c r="D28" s="61" t="s">
        <v>8</v>
      </c>
      <c r="E28" s="62" t="s">
        <v>11</v>
      </c>
      <c r="F28" s="62" t="s">
        <v>10</v>
      </c>
      <c r="G28" s="62" t="s">
        <v>13</v>
      </c>
      <c r="H28" s="62" t="s">
        <v>42</v>
      </c>
      <c r="I28" s="63" t="s">
        <v>87</v>
      </c>
      <c r="J28" s="35"/>
      <c r="K28" s="35"/>
      <c r="L28" s="59"/>
    </row>
    <row r="29" spans="1:12" s="45" customFormat="1" ht="15.75" x14ac:dyDescent="0.2">
      <c r="B29" s="21"/>
      <c r="C29" s="64" t="s">
        <v>2</v>
      </c>
      <c r="D29" s="75" t="s">
        <v>9</v>
      </c>
      <c r="E29" s="76">
        <v>500000</v>
      </c>
      <c r="F29" s="76">
        <v>400000</v>
      </c>
      <c r="G29" s="76">
        <v>150000</v>
      </c>
      <c r="H29" s="82"/>
      <c r="I29" s="83"/>
      <c r="J29" s="35"/>
      <c r="K29" s="35"/>
      <c r="L29" s="59"/>
    </row>
    <row r="30" spans="1:12" s="45" customFormat="1" ht="15.75" x14ac:dyDescent="0.2">
      <c r="B30" s="21"/>
      <c r="C30" s="65" t="s">
        <v>3</v>
      </c>
      <c r="D30" s="75" t="s">
        <v>9</v>
      </c>
      <c r="E30" s="76">
        <v>2300000</v>
      </c>
      <c r="F30" s="76">
        <v>2000000</v>
      </c>
      <c r="G30" s="76">
        <v>500000</v>
      </c>
      <c r="H30" s="82"/>
      <c r="I30" s="83"/>
      <c r="J30" s="35"/>
      <c r="K30" s="35"/>
      <c r="L30" s="59"/>
    </row>
    <row r="31" spans="1:12" s="45" customFormat="1" ht="15.75" x14ac:dyDescent="0.2">
      <c r="B31" s="21"/>
      <c r="C31" s="65" t="s">
        <v>4</v>
      </c>
      <c r="D31" s="75" t="s">
        <v>9</v>
      </c>
      <c r="E31" s="76">
        <v>550000</v>
      </c>
      <c r="F31" s="76">
        <v>450000</v>
      </c>
      <c r="G31" s="76">
        <v>150000</v>
      </c>
      <c r="H31" s="82"/>
      <c r="I31" s="83"/>
      <c r="J31" s="35"/>
      <c r="K31" s="35"/>
      <c r="L31" s="59"/>
    </row>
    <row r="32" spans="1:12" s="45" customFormat="1" ht="15.75" x14ac:dyDescent="0.2">
      <c r="B32" s="21"/>
      <c r="C32" s="65" t="s">
        <v>5</v>
      </c>
      <c r="D32" s="75" t="s">
        <v>9</v>
      </c>
      <c r="E32" s="76">
        <v>10000000</v>
      </c>
      <c r="F32" s="76">
        <v>8000000</v>
      </c>
      <c r="G32" s="76">
        <v>4000000</v>
      </c>
      <c r="H32" s="82"/>
      <c r="I32" s="83"/>
      <c r="J32" s="35"/>
      <c r="K32" s="35"/>
      <c r="L32" s="59"/>
    </row>
    <row r="33" spans="2:23" s="45" customFormat="1" ht="15.75" x14ac:dyDescent="0.2">
      <c r="B33" s="21"/>
      <c r="C33" s="65" t="s">
        <v>6</v>
      </c>
      <c r="D33" s="75" t="s">
        <v>9</v>
      </c>
      <c r="E33" s="76">
        <v>2000000</v>
      </c>
      <c r="F33" s="76">
        <v>300000</v>
      </c>
      <c r="G33" s="76">
        <v>100000</v>
      </c>
      <c r="H33" s="82"/>
      <c r="I33" s="83"/>
      <c r="J33" s="35"/>
      <c r="K33" s="35"/>
      <c r="L33" s="59"/>
    </row>
    <row r="34" spans="2:23" s="45" customFormat="1" ht="15.75" x14ac:dyDescent="0.2">
      <c r="B34" s="21"/>
      <c r="C34" s="65" t="s">
        <v>7</v>
      </c>
      <c r="D34" s="75" t="s">
        <v>9</v>
      </c>
      <c r="E34" s="76">
        <v>4000000</v>
      </c>
      <c r="F34" s="76">
        <v>3000000</v>
      </c>
      <c r="G34" s="76">
        <v>800000</v>
      </c>
      <c r="H34" s="82"/>
      <c r="I34" s="83"/>
      <c r="J34" s="35"/>
      <c r="K34" s="35"/>
      <c r="L34" s="59"/>
    </row>
    <row r="35" spans="2:23" s="45" customFormat="1" ht="16.5" thickBot="1" x14ac:dyDescent="0.25">
      <c r="B35" s="21"/>
      <c r="C35" s="66" t="s">
        <v>19</v>
      </c>
      <c r="D35" s="77" t="s">
        <v>9</v>
      </c>
      <c r="E35" s="78">
        <v>1000000</v>
      </c>
      <c r="F35" s="78">
        <v>1200000</v>
      </c>
      <c r="G35" s="78">
        <v>225000</v>
      </c>
      <c r="H35" s="84"/>
      <c r="I35" s="85"/>
      <c r="J35" s="35"/>
      <c r="K35" s="35"/>
      <c r="L35" s="59"/>
    </row>
    <row r="36" spans="2:23" x14ac:dyDescent="0.25">
      <c r="B36" s="21"/>
      <c r="C36" s="34"/>
      <c r="D36" s="34"/>
      <c r="E36" s="34"/>
      <c r="F36" s="34"/>
      <c r="G36" s="34"/>
      <c r="H36" s="34"/>
      <c r="I36" s="44"/>
      <c r="J36" s="44"/>
      <c r="K36" s="22"/>
      <c r="L36" s="23"/>
    </row>
    <row r="37" spans="2:23" s="45" customFormat="1" ht="16.5" thickBot="1" x14ac:dyDescent="0.25">
      <c r="B37" s="21"/>
      <c r="C37" s="36"/>
      <c r="D37" s="35"/>
      <c r="E37" s="36"/>
      <c r="F37" s="36"/>
      <c r="G37" s="36"/>
      <c r="H37" s="35"/>
      <c r="I37" s="35"/>
      <c r="J37" s="35"/>
      <c r="K37" s="35"/>
      <c r="L37" s="59"/>
    </row>
    <row r="38" spans="2:23" s="45" customFormat="1" ht="18" x14ac:dyDescent="0.25">
      <c r="B38" s="21"/>
      <c r="C38" s="115" t="s">
        <v>43</v>
      </c>
      <c r="D38" s="35"/>
      <c r="E38" s="36"/>
      <c r="F38" s="36"/>
      <c r="G38" s="79" t="s">
        <v>15</v>
      </c>
      <c r="H38" s="86"/>
      <c r="I38" s="87"/>
      <c r="J38" s="123" t="s">
        <v>56</v>
      </c>
      <c r="K38" s="35"/>
      <c r="L38" s="59"/>
    </row>
    <row r="39" spans="2:23" s="45" customFormat="1" ht="15.75" x14ac:dyDescent="0.2">
      <c r="B39" s="21"/>
      <c r="C39" s="36"/>
      <c r="D39" s="35"/>
      <c r="E39" s="36"/>
      <c r="F39" s="36"/>
      <c r="G39" s="65" t="s">
        <v>16</v>
      </c>
      <c r="H39" s="82"/>
      <c r="I39" s="83"/>
      <c r="J39" s="123" t="s">
        <v>68</v>
      </c>
      <c r="K39" s="35"/>
      <c r="L39" s="59"/>
    </row>
    <row r="40" spans="2:23" ht="16.5" thickBot="1" x14ac:dyDescent="0.3">
      <c r="B40" s="21"/>
      <c r="C40" s="36"/>
      <c r="D40" s="53"/>
      <c r="E40" s="34"/>
      <c r="F40" s="34"/>
      <c r="G40" s="65" t="s">
        <v>17</v>
      </c>
      <c r="H40" s="82"/>
      <c r="I40" s="83"/>
      <c r="J40" s="123" t="s">
        <v>119</v>
      </c>
      <c r="K40" s="22"/>
      <c r="L40" s="23"/>
      <c r="V40" s="295" t="s">
        <v>198</v>
      </c>
      <c r="W40" s="295" t="s">
        <v>199</v>
      </c>
    </row>
    <row r="41" spans="2:23" ht="18.75" thickBot="1" x14ac:dyDescent="0.3">
      <c r="B41" s="21"/>
      <c r="C41" s="115" t="s">
        <v>52</v>
      </c>
      <c r="D41" s="53"/>
      <c r="E41" s="34"/>
      <c r="F41" s="34"/>
      <c r="G41" s="66" t="s">
        <v>18</v>
      </c>
      <c r="H41" s="84"/>
      <c r="I41" s="85"/>
      <c r="J41" s="123" t="s">
        <v>69</v>
      </c>
      <c r="K41" s="22"/>
      <c r="L41" s="23"/>
      <c r="V41" s="298">
        <v>1</v>
      </c>
      <c r="W41" s="296">
        <v>0.5</v>
      </c>
    </row>
    <row r="42" spans="2:23" ht="15.75" x14ac:dyDescent="0.25">
      <c r="B42" s="21"/>
      <c r="C42" s="36"/>
      <c r="D42" s="53"/>
      <c r="E42" s="34"/>
      <c r="F42" s="34"/>
      <c r="G42" s="34"/>
      <c r="H42" s="34"/>
      <c r="I42" s="44"/>
      <c r="J42" s="22"/>
      <c r="K42" s="22"/>
      <c r="L42" s="23"/>
      <c r="V42" s="299">
        <v>2</v>
      </c>
      <c r="W42" s="297">
        <v>0.15</v>
      </c>
    </row>
    <row r="43" spans="2:23" ht="15.75" x14ac:dyDescent="0.25">
      <c r="B43" s="21"/>
      <c r="C43" s="36"/>
      <c r="D43" s="53"/>
      <c r="E43" s="34"/>
      <c r="F43" s="34"/>
      <c r="G43" s="34"/>
      <c r="H43" s="34"/>
      <c r="I43" s="44"/>
      <c r="J43" s="22"/>
      <c r="K43" s="22"/>
      <c r="L43" s="23"/>
      <c r="V43" s="299">
        <v>3</v>
      </c>
      <c r="W43" s="297">
        <v>0.15</v>
      </c>
    </row>
    <row r="44" spans="2:23" ht="16.5" thickBot="1" x14ac:dyDescent="0.3">
      <c r="B44" s="21"/>
      <c r="C44" s="36"/>
      <c r="D44" s="53"/>
      <c r="E44" s="34"/>
      <c r="F44" s="34"/>
      <c r="G44" s="119" t="s">
        <v>61</v>
      </c>
      <c r="H44" s="119" t="s">
        <v>62</v>
      </c>
      <c r="I44" s="119" t="s">
        <v>58</v>
      </c>
      <c r="J44" s="119" t="s">
        <v>59</v>
      </c>
      <c r="K44" s="119" t="s">
        <v>60</v>
      </c>
      <c r="L44" s="23"/>
      <c r="V44" s="299">
        <v>4</v>
      </c>
      <c r="W44" s="297">
        <v>0.13</v>
      </c>
    </row>
    <row r="45" spans="2:23" s="45" customFormat="1" ht="16.5" thickBot="1" x14ac:dyDescent="0.3">
      <c r="B45" s="21"/>
      <c r="C45" s="60"/>
      <c r="D45" s="61" t="s">
        <v>8</v>
      </c>
      <c r="E45" s="62" t="s">
        <v>10</v>
      </c>
      <c r="F45" s="62" t="s">
        <v>13</v>
      </c>
      <c r="G45" s="62" t="s">
        <v>12</v>
      </c>
      <c r="H45" s="62" t="s">
        <v>14</v>
      </c>
      <c r="I45" s="62" t="s">
        <v>57</v>
      </c>
      <c r="J45" s="62" t="s">
        <v>22</v>
      </c>
      <c r="K45" s="63" t="s">
        <v>23</v>
      </c>
      <c r="L45" s="59"/>
      <c r="V45" s="300">
        <v>5</v>
      </c>
      <c r="W45" s="297">
        <v>0.12</v>
      </c>
    </row>
    <row r="46" spans="2:23" s="45" customFormat="1" ht="15.75" x14ac:dyDescent="0.25">
      <c r="B46" s="21"/>
      <c r="C46" s="64" t="s">
        <v>20</v>
      </c>
      <c r="D46" s="75" t="s">
        <v>9</v>
      </c>
      <c r="E46" s="76">
        <v>1500000</v>
      </c>
      <c r="F46" s="76">
        <v>400000</v>
      </c>
      <c r="G46" s="275">
        <f>H$39</f>
        <v>0</v>
      </c>
      <c r="H46" s="275">
        <f>I$39</f>
        <v>0</v>
      </c>
      <c r="I46" s="269"/>
      <c r="J46" s="270"/>
      <c r="K46" s="271" t="e">
        <f>AVERAGE(I46:J46)</f>
        <v>#DIV/0!</v>
      </c>
      <c r="L46" s="59"/>
      <c r="V46" s="300">
        <v>6</v>
      </c>
      <c r="W46" s="297">
        <v>0.09</v>
      </c>
    </row>
    <row r="47" spans="2:23" s="45" customFormat="1" ht="16.5" thickBot="1" x14ac:dyDescent="0.3">
      <c r="B47" s="21"/>
      <c r="C47" s="66" t="s">
        <v>24</v>
      </c>
      <c r="D47" s="77" t="s">
        <v>9</v>
      </c>
      <c r="E47" s="78">
        <v>500000</v>
      </c>
      <c r="F47" s="78">
        <v>125000</v>
      </c>
      <c r="G47" s="276">
        <f>H$39</f>
        <v>0</v>
      </c>
      <c r="H47" s="276">
        <f>I$39</f>
        <v>0</v>
      </c>
      <c r="I47" s="272"/>
      <c r="J47" s="273"/>
      <c r="K47" s="277" t="e">
        <f>AVERAGE(I47:J47)</f>
        <v>#DIV/0!</v>
      </c>
      <c r="L47" s="59"/>
      <c r="V47" s="300">
        <v>7</v>
      </c>
      <c r="W47" s="297">
        <v>7.0000000000000007E-2</v>
      </c>
    </row>
    <row r="48" spans="2:23" ht="15.75" thickBot="1" x14ac:dyDescent="0.3">
      <c r="B48" s="21"/>
      <c r="C48" s="53"/>
      <c r="D48" s="22"/>
      <c r="E48" s="34"/>
      <c r="F48" s="34"/>
      <c r="G48" s="34"/>
      <c r="H48" s="34"/>
      <c r="I48" s="44"/>
      <c r="J48" s="44"/>
      <c r="K48" s="22"/>
      <c r="L48" s="23"/>
    </row>
    <row r="49" spans="2:24" ht="18" x14ac:dyDescent="0.25">
      <c r="B49" s="21"/>
      <c r="C49" s="115" t="s">
        <v>181</v>
      </c>
      <c r="D49" s="22"/>
      <c r="E49" s="34"/>
      <c r="F49" s="34"/>
      <c r="G49" s="34"/>
      <c r="H49" s="34"/>
      <c r="I49" s="44"/>
      <c r="J49" s="44"/>
      <c r="K49" s="22"/>
      <c r="L49" s="23"/>
      <c r="W49" s="301">
        <f>AVERAGE(W41:W47)</f>
        <v>0.17285714285714288</v>
      </c>
      <c r="X49" s="302" t="s">
        <v>15</v>
      </c>
    </row>
    <row r="50" spans="2:24" ht="18.75" thickBot="1" x14ac:dyDescent="0.3">
      <c r="B50" s="21"/>
      <c r="C50" s="115" t="s">
        <v>49</v>
      </c>
      <c r="D50" s="22"/>
      <c r="E50" s="34"/>
      <c r="F50" s="34"/>
      <c r="G50" s="34"/>
      <c r="H50" s="34"/>
      <c r="I50" s="44"/>
      <c r="J50" s="44"/>
      <c r="K50" s="22"/>
      <c r="L50" s="23"/>
      <c r="W50" s="303">
        <f>MEDIAN(W41:W47)</f>
        <v>0.13</v>
      </c>
      <c r="X50" s="304" t="s">
        <v>16</v>
      </c>
    </row>
    <row r="51" spans="2:24" ht="18" x14ac:dyDescent="0.25">
      <c r="B51" s="21"/>
      <c r="C51" s="115" t="s">
        <v>50</v>
      </c>
      <c r="D51" s="34"/>
      <c r="E51" s="34"/>
      <c r="F51" s="34"/>
      <c r="G51" s="34"/>
      <c r="H51" s="34"/>
      <c r="I51" s="44"/>
      <c r="J51" s="44"/>
      <c r="K51" s="22"/>
      <c r="L51" s="23"/>
    </row>
    <row r="52" spans="2:24" x14ac:dyDescent="0.25">
      <c r="B52" s="21"/>
      <c r="C52" s="34"/>
      <c r="D52" s="34"/>
      <c r="E52" s="34"/>
      <c r="F52" s="34"/>
      <c r="G52" s="34"/>
      <c r="H52" s="34"/>
      <c r="I52" s="44"/>
      <c r="J52" s="44"/>
      <c r="K52" s="22"/>
      <c r="L52" s="23"/>
    </row>
    <row r="53" spans="2:24" x14ac:dyDescent="0.25">
      <c r="B53" s="21"/>
      <c r="C53" s="34"/>
      <c r="D53" s="34"/>
      <c r="E53" s="34"/>
      <c r="F53" s="34"/>
      <c r="G53" s="34"/>
      <c r="H53" s="34"/>
      <c r="I53" s="44"/>
      <c r="J53" s="44"/>
      <c r="K53" s="22"/>
      <c r="L53" s="23"/>
    </row>
    <row r="54" spans="2:24" ht="15.75" thickBot="1" x14ac:dyDescent="0.3">
      <c r="B54" s="21"/>
      <c r="C54" s="34"/>
      <c r="D54" s="34"/>
      <c r="E54" s="34"/>
      <c r="F54" s="34"/>
      <c r="G54" s="34"/>
      <c r="H54" s="34"/>
      <c r="I54" s="44"/>
      <c r="J54" s="44"/>
      <c r="K54" s="22"/>
      <c r="L54" s="23"/>
    </row>
    <row r="55" spans="2:24" ht="19.5" thickBot="1" x14ac:dyDescent="0.35">
      <c r="B55" s="21"/>
      <c r="C55" s="103" t="s">
        <v>45</v>
      </c>
      <c r="D55" s="104"/>
      <c r="E55" s="101"/>
      <c r="F55" s="101"/>
      <c r="G55" s="34"/>
      <c r="H55" s="34"/>
      <c r="I55" s="44"/>
      <c r="J55" s="44"/>
      <c r="K55" s="22"/>
      <c r="L55" s="23"/>
    </row>
    <row r="56" spans="2:24" ht="15.75" x14ac:dyDescent="0.25">
      <c r="B56" s="21"/>
      <c r="C56" s="105" t="s">
        <v>39</v>
      </c>
      <c r="D56" s="106"/>
      <c r="E56" s="107"/>
      <c r="F56" s="108"/>
      <c r="G56" s="34"/>
      <c r="H56" s="34"/>
      <c r="I56" s="44"/>
      <c r="J56" s="44"/>
      <c r="K56" s="22"/>
      <c r="L56" s="23"/>
    </row>
    <row r="57" spans="2:24" ht="15.75" x14ac:dyDescent="0.25">
      <c r="B57" s="21"/>
      <c r="C57" s="105" t="s">
        <v>212</v>
      </c>
      <c r="D57" s="106"/>
      <c r="E57" s="106"/>
      <c r="F57" s="109"/>
      <c r="G57" s="34"/>
      <c r="H57" s="34"/>
      <c r="I57" s="44"/>
      <c r="J57" s="44"/>
      <c r="K57" s="22"/>
      <c r="L57" s="23"/>
    </row>
    <row r="58" spans="2:24" ht="15.75" x14ac:dyDescent="0.25">
      <c r="B58" s="21"/>
      <c r="C58" s="105" t="s">
        <v>203</v>
      </c>
      <c r="D58" s="106"/>
      <c r="E58" s="106"/>
      <c r="F58" s="109"/>
      <c r="G58" s="34"/>
      <c r="H58" s="34"/>
      <c r="I58" s="44"/>
      <c r="J58" s="44"/>
      <c r="K58" s="22"/>
      <c r="L58" s="23"/>
    </row>
    <row r="59" spans="2:24" ht="15.75" x14ac:dyDescent="0.25">
      <c r="B59" s="21"/>
      <c r="C59" s="105" t="s">
        <v>204</v>
      </c>
      <c r="D59" s="106"/>
      <c r="E59" s="106"/>
      <c r="F59" s="109"/>
      <c r="G59" s="34"/>
      <c r="H59" s="34"/>
      <c r="I59" s="44"/>
      <c r="J59" s="44"/>
      <c r="K59" s="22"/>
      <c r="L59" s="23"/>
    </row>
    <row r="60" spans="2:24" ht="15.75" x14ac:dyDescent="0.25">
      <c r="B60" s="21"/>
      <c r="C60" s="105" t="s">
        <v>205</v>
      </c>
      <c r="D60" s="106"/>
      <c r="E60" s="106"/>
      <c r="F60" s="109"/>
      <c r="G60" s="34"/>
      <c r="H60" s="34"/>
      <c r="I60" s="44"/>
      <c r="J60" s="44"/>
      <c r="K60" s="22"/>
      <c r="L60" s="23"/>
    </row>
    <row r="61" spans="2:24" ht="16.5" thickBot="1" x14ac:dyDescent="0.3">
      <c r="B61" s="21"/>
      <c r="C61" s="110" t="s">
        <v>206</v>
      </c>
      <c r="D61" s="111"/>
      <c r="E61" s="111"/>
      <c r="F61" s="112"/>
      <c r="G61" s="34"/>
      <c r="H61" s="34"/>
      <c r="I61" s="44"/>
      <c r="J61" s="44"/>
      <c r="K61" s="22"/>
      <c r="L61" s="23"/>
    </row>
    <row r="62" spans="2:24" x14ac:dyDescent="0.25">
      <c r="B62" s="21"/>
      <c r="C62" s="34"/>
      <c r="D62" s="34"/>
      <c r="E62" s="34"/>
      <c r="F62" s="34"/>
      <c r="G62" s="34"/>
      <c r="H62" s="34"/>
      <c r="I62" s="44"/>
      <c r="J62" s="44"/>
      <c r="K62" s="22"/>
      <c r="L62" s="23"/>
    </row>
    <row r="63" spans="2:24" x14ac:dyDescent="0.25">
      <c r="B63" s="21"/>
      <c r="C63" s="34"/>
      <c r="D63" s="34"/>
      <c r="E63" s="34"/>
      <c r="F63" s="34"/>
      <c r="G63" s="34"/>
      <c r="H63" s="34"/>
      <c r="I63" s="44"/>
      <c r="J63" s="44"/>
      <c r="K63" s="22"/>
      <c r="L63" s="23"/>
    </row>
    <row r="64" spans="2:24" x14ac:dyDescent="0.25">
      <c r="B64" s="21"/>
      <c r="C64" s="34"/>
      <c r="D64" s="34"/>
      <c r="E64" s="34"/>
      <c r="F64" s="34"/>
      <c r="G64" s="34"/>
      <c r="H64" s="34"/>
      <c r="I64" s="44"/>
      <c r="J64" s="44"/>
      <c r="K64" s="22"/>
      <c r="L64" s="23"/>
    </row>
    <row r="65" spans="2:16" x14ac:dyDescent="0.25">
      <c r="B65" s="21"/>
      <c r="C65" s="34"/>
      <c r="D65" s="34"/>
      <c r="E65" s="34"/>
      <c r="F65" s="34"/>
      <c r="G65" s="34"/>
      <c r="H65" s="34"/>
      <c r="I65" s="44"/>
      <c r="J65" s="44"/>
      <c r="K65" s="22"/>
      <c r="L65" s="23"/>
    </row>
    <row r="66" spans="2:16" x14ac:dyDescent="0.25">
      <c r="B66" s="21"/>
      <c r="C66" s="34"/>
      <c r="D66" s="34"/>
      <c r="E66" s="34"/>
      <c r="F66" s="34"/>
      <c r="G66" s="34"/>
      <c r="H66" s="34"/>
      <c r="I66" s="44"/>
      <c r="J66" s="44"/>
      <c r="K66" s="22"/>
      <c r="L66" s="23"/>
    </row>
    <row r="67" spans="2:16" x14ac:dyDescent="0.25">
      <c r="B67" s="21"/>
      <c r="C67" s="53"/>
      <c r="D67" s="22"/>
      <c r="E67" s="34"/>
      <c r="F67" s="34"/>
      <c r="G67" s="34"/>
      <c r="H67" s="34"/>
      <c r="I67" s="44"/>
      <c r="J67" s="44"/>
      <c r="K67" s="22"/>
      <c r="L67" s="23"/>
    </row>
    <row r="68" spans="2:16" x14ac:dyDescent="0.25">
      <c r="B68" s="21"/>
      <c r="C68" s="53"/>
      <c r="D68" s="22"/>
      <c r="E68" s="34"/>
      <c r="F68" s="34"/>
      <c r="G68" s="34"/>
      <c r="H68" s="34"/>
      <c r="I68" s="44"/>
      <c r="J68" s="44"/>
      <c r="K68" s="22"/>
      <c r="L68" s="23"/>
    </row>
    <row r="69" spans="2:16" x14ac:dyDescent="0.25">
      <c r="B69" s="21"/>
      <c r="C69" s="53"/>
      <c r="D69" s="22"/>
      <c r="E69" s="34"/>
      <c r="F69" s="34"/>
      <c r="G69" s="34"/>
      <c r="H69" s="34"/>
      <c r="I69" s="44"/>
      <c r="J69" s="44"/>
      <c r="K69" s="22"/>
      <c r="L69" s="23"/>
    </row>
    <row r="70" spans="2:16" x14ac:dyDescent="0.25">
      <c r="B70" s="21"/>
      <c r="C70" s="53"/>
      <c r="D70" s="22"/>
      <c r="E70" s="34"/>
      <c r="F70" s="34"/>
      <c r="G70" s="34"/>
      <c r="H70" s="34"/>
      <c r="I70" s="44"/>
      <c r="J70" s="44"/>
      <c r="K70" s="22"/>
      <c r="L70" s="23"/>
    </row>
    <row r="71" spans="2:16" x14ac:dyDescent="0.25">
      <c r="B71" s="21"/>
      <c r="C71" s="53"/>
      <c r="D71" s="22"/>
      <c r="E71" s="34"/>
      <c r="F71" s="34"/>
      <c r="G71" s="34"/>
      <c r="H71" s="34"/>
      <c r="I71" s="44"/>
      <c r="J71" s="44"/>
      <c r="K71" s="22"/>
      <c r="L71" s="23"/>
    </row>
    <row r="72" spans="2:16" x14ac:dyDescent="0.25">
      <c r="B72" s="21"/>
      <c r="C72" s="53"/>
      <c r="D72" s="22"/>
      <c r="E72" s="34"/>
      <c r="F72" s="34"/>
      <c r="G72" s="34"/>
      <c r="H72" s="34"/>
      <c r="I72" s="44"/>
      <c r="J72" s="44"/>
      <c r="K72" s="22"/>
      <c r="L72" s="23"/>
    </row>
    <row r="73" spans="2:16" s="96" customFormat="1" ht="16.5" thickBot="1" x14ac:dyDescent="0.3">
      <c r="B73" s="97"/>
      <c r="C73" s="98"/>
      <c r="D73" s="98"/>
      <c r="E73" s="98"/>
      <c r="F73" s="98"/>
      <c r="G73" s="98"/>
      <c r="H73" s="98"/>
      <c r="I73" s="98"/>
      <c r="J73" s="98"/>
      <c r="K73" s="98"/>
      <c r="L73" s="99"/>
      <c r="M73" s="45"/>
      <c r="N73" s="45"/>
      <c r="O73" s="45"/>
      <c r="P73" s="45"/>
    </row>
    <row r="74" spans="2:16" ht="15.75" thickBot="1" x14ac:dyDescent="0.3">
      <c r="C74" s="27"/>
      <c r="D74" s="27"/>
      <c r="E74"/>
      <c r="F74"/>
      <c r="G74"/>
      <c r="H74"/>
      <c r="I74"/>
      <c r="M74" s="45"/>
      <c r="N74" s="45"/>
      <c r="O74" s="45"/>
      <c r="P74" s="45"/>
    </row>
    <row r="75" spans="2:16" ht="21.75" thickBot="1" x14ac:dyDescent="0.4">
      <c r="B75" s="72" t="s">
        <v>46</v>
      </c>
      <c r="C75" s="73"/>
      <c r="D75" s="74"/>
      <c r="E75" s="68"/>
      <c r="F75" s="19"/>
      <c r="G75" s="19"/>
      <c r="H75" s="19"/>
      <c r="I75" s="19"/>
      <c r="J75" s="19"/>
      <c r="K75" s="19"/>
      <c r="L75" s="20"/>
      <c r="M75" s="45"/>
      <c r="N75" s="45"/>
      <c r="O75" s="45"/>
      <c r="P75" s="45"/>
    </row>
    <row r="76" spans="2:16" ht="21" customHeight="1" x14ac:dyDescent="0.35">
      <c r="B76" s="100"/>
      <c r="C76" s="101"/>
      <c r="D76" s="101"/>
      <c r="E76" s="390"/>
      <c r="F76" s="390"/>
      <c r="G76" s="391" t="s">
        <v>259</v>
      </c>
      <c r="H76" s="392" t="s">
        <v>258</v>
      </c>
      <c r="I76" s="393"/>
      <c r="J76" s="394"/>
      <c r="K76" s="101"/>
      <c r="L76" s="102"/>
      <c r="M76" s="45"/>
      <c r="N76" s="45"/>
      <c r="O76" s="45"/>
      <c r="P76" s="45"/>
    </row>
    <row r="77" spans="2:16" ht="30.6" customHeight="1" x14ac:dyDescent="0.25">
      <c r="B77" s="100"/>
      <c r="C77" s="115" t="s">
        <v>51</v>
      </c>
      <c r="D77" s="101"/>
      <c r="E77" s="101"/>
      <c r="F77" s="101"/>
      <c r="G77" s="101"/>
      <c r="H77" s="101"/>
      <c r="I77" s="101"/>
      <c r="J77" s="101"/>
      <c r="K77" s="101"/>
      <c r="L77" s="102"/>
      <c r="M77" s="45"/>
      <c r="N77" s="45"/>
      <c r="O77" s="45"/>
      <c r="P77" s="45"/>
    </row>
    <row r="78" spans="2:16" ht="44.25" customHeight="1" thickBot="1" x14ac:dyDescent="0.3">
      <c r="B78" s="100"/>
      <c r="C78" s="101"/>
      <c r="D78" s="143" t="s">
        <v>109</v>
      </c>
      <c r="E78" s="143" t="s">
        <v>110</v>
      </c>
      <c r="F78" s="143" t="s">
        <v>124</v>
      </c>
      <c r="G78" s="101"/>
      <c r="H78" s="101"/>
      <c r="I78" s="101"/>
      <c r="J78" s="101"/>
      <c r="K78" s="101"/>
      <c r="L78" s="102"/>
      <c r="M78" s="45"/>
      <c r="N78" s="45"/>
      <c r="O78" s="45"/>
      <c r="P78" s="45"/>
    </row>
    <row r="79" spans="2:16" ht="15.75" x14ac:dyDescent="0.25">
      <c r="B79" s="21"/>
      <c r="C79" s="34"/>
      <c r="D79" s="79" t="s">
        <v>8</v>
      </c>
      <c r="E79" s="62" t="s">
        <v>12</v>
      </c>
      <c r="F79" s="63" t="s">
        <v>14</v>
      </c>
      <c r="G79" s="34"/>
      <c r="H79" s="34"/>
      <c r="I79" s="44"/>
      <c r="J79" s="44"/>
      <c r="K79" s="22"/>
      <c r="L79" s="23"/>
      <c r="M79" s="45"/>
      <c r="N79" s="45"/>
      <c r="O79" s="45"/>
      <c r="P79" s="45"/>
    </row>
    <row r="80" spans="2:16" ht="15.75" x14ac:dyDescent="0.25">
      <c r="B80" s="21"/>
      <c r="C80" s="34"/>
      <c r="D80" s="94" t="s">
        <v>9</v>
      </c>
      <c r="E80" s="90">
        <v>1.25</v>
      </c>
      <c r="F80" s="91">
        <v>4.4400000000000004</v>
      </c>
      <c r="G80" s="34"/>
      <c r="H80" s="34"/>
      <c r="I80" s="44"/>
      <c r="J80" s="44"/>
      <c r="K80" s="22"/>
      <c r="L80" s="23"/>
    </row>
    <row r="81" spans="2:12" ht="15.75" x14ac:dyDescent="0.25">
      <c r="B81" s="21"/>
      <c r="C81" s="34"/>
      <c r="D81" s="94" t="s">
        <v>26</v>
      </c>
      <c r="E81" s="90">
        <v>1.5</v>
      </c>
      <c r="F81" s="91">
        <v>9</v>
      </c>
      <c r="G81" s="34"/>
      <c r="H81" s="34"/>
      <c r="I81" s="44"/>
      <c r="J81" s="44"/>
      <c r="K81" s="22"/>
      <c r="L81" s="23"/>
    </row>
    <row r="82" spans="2:12" ht="15.75" x14ac:dyDescent="0.25">
      <c r="B82" s="21"/>
      <c r="C82" s="34"/>
      <c r="D82" s="94" t="s">
        <v>27</v>
      </c>
      <c r="E82" s="90">
        <v>0.5</v>
      </c>
      <c r="F82" s="91">
        <v>9</v>
      </c>
      <c r="G82" s="34"/>
      <c r="H82" s="34"/>
      <c r="I82" s="44"/>
      <c r="J82" s="44"/>
      <c r="K82" s="22"/>
      <c r="L82" s="23"/>
    </row>
    <row r="83" spans="2:12" ht="15.75" x14ac:dyDescent="0.25">
      <c r="B83" s="21"/>
      <c r="C83" s="34"/>
      <c r="D83" s="94" t="s">
        <v>28</v>
      </c>
      <c r="E83" s="90">
        <v>1</v>
      </c>
      <c r="F83" s="91">
        <v>7</v>
      </c>
      <c r="G83" s="34"/>
      <c r="H83" s="34"/>
      <c r="I83" s="44"/>
      <c r="J83" s="44"/>
      <c r="K83" s="22"/>
      <c r="L83" s="23"/>
    </row>
    <row r="84" spans="2:12" ht="15.75" x14ac:dyDescent="0.25">
      <c r="B84" s="21"/>
      <c r="C84" s="34"/>
      <c r="D84" s="94" t="s">
        <v>29</v>
      </c>
      <c r="E84" s="90">
        <v>1.7</v>
      </c>
      <c r="F84" s="91">
        <v>8.5</v>
      </c>
      <c r="G84" s="34"/>
      <c r="H84" s="34"/>
      <c r="I84" s="44"/>
      <c r="J84" s="44"/>
      <c r="K84" s="22"/>
      <c r="L84" s="23"/>
    </row>
    <row r="85" spans="2:12" ht="15.75" x14ac:dyDescent="0.25">
      <c r="B85" s="21"/>
      <c r="C85" s="34"/>
      <c r="D85" s="94" t="s">
        <v>30</v>
      </c>
      <c r="E85" s="90">
        <v>2.7</v>
      </c>
      <c r="F85" s="91">
        <v>8</v>
      </c>
      <c r="G85" s="34"/>
      <c r="H85" s="34"/>
      <c r="I85" s="44"/>
      <c r="J85" s="44"/>
      <c r="K85" s="22"/>
      <c r="L85" s="23"/>
    </row>
    <row r="86" spans="2:12" ht="15.75" x14ac:dyDescent="0.25">
      <c r="B86" s="21"/>
      <c r="C86" s="34"/>
      <c r="D86" s="94" t="s">
        <v>31</v>
      </c>
      <c r="E86" s="90">
        <v>1.3</v>
      </c>
      <c r="F86" s="91">
        <v>7</v>
      </c>
      <c r="G86" s="34"/>
      <c r="H86" s="34"/>
      <c r="I86" s="44"/>
      <c r="J86" s="44"/>
      <c r="K86" s="22"/>
      <c r="L86" s="23"/>
    </row>
    <row r="87" spans="2:12" ht="15.75" x14ac:dyDescent="0.25">
      <c r="B87" s="21"/>
      <c r="C87" s="34"/>
      <c r="D87" s="94" t="s">
        <v>33</v>
      </c>
      <c r="E87" s="90">
        <v>5</v>
      </c>
      <c r="F87" s="91">
        <v>18</v>
      </c>
      <c r="G87" s="34"/>
      <c r="H87" s="34"/>
      <c r="I87" s="44"/>
      <c r="J87" s="44"/>
      <c r="K87" s="22"/>
      <c r="L87" s="23"/>
    </row>
    <row r="88" spans="2:12" ht="16.5" thickBot="1" x14ac:dyDescent="0.3">
      <c r="B88" s="21"/>
      <c r="C88" s="34"/>
      <c r="D88" s="95" t="s">
        <v>32</v>
      </c>
      <c r="E88" s="92">
        <v>0.3</v>
      </c>
      <c r="F88" s="93">
        <v>4</v>
      </c>
      <c r="G88" s="34"/>
      <c r="H88" s="34"/>
      <c r="I88" s="44"/>
      <c r="J88" s="22"/>
      <c r="K88" s="22"/>
      <c r="L88" s="23"/>
    </row>
    <row r="89" spans="2:12" x14ac:dyDescent="0.25">
      <c r="B89" s="21"/>
      <c r="C89" s="53"/>
      <c r="D89" s="22"/>
      <c r="E89" s="34"/>
      <c r="F89" s="34"/>
      <c r="G89" s="34"/>
      <c r="H89" s="34"/>
      <c r="I89" s="44"/>
      <c r="J89" s="22"/>
      <c r="K89" s="22"/>
      <c r="L89" s="23"/>
    </row>
    <row r="90" spans="2:12" ht="18" x14ac:dyDescent="0.25">
      <c r="B90" s="21"/>
      <c r="C90" s="115" t="s">
        <v>53</v>
      </c>
      <c r="D90" s="101"/>
      <c r="E90" s="101"/>
      <c r="F90" s="101"/>
      <c r="G90" s="101"/>
      <c r="H90" s="34"/>
      <c r="I90" s="44"/>
      <c r="J90" s="22"/>
      <c r="K90" s="22"/>
      <c r="L90" s="23"/>
    </row>
    <row r="91" spans="2:12" ht="18" x14ac:dyDescent="0.25">
      <c r="B91" s="21"/>
      <c r="C91" s="115" t="s">
        <v>166</v>
      </c>
      <c r="D91" s="101"/>
      <c r="E91" s="101"/>
      <c r="F91" s="101"/>
      <c r="G91" s="101"/>
      <c r="H91" s="34"/>
      <c r="I91" s="44"/>
      <c r="J91" s="22"/>
      <c r="K91" s="22"/>
      <c r="L91" s="23"/>
    </row>
    <row r="92" spans="2:12" x14ac:dyDescent="0.25">
      <c r="B92" s="21"/>
      <c r="C92" s="53"/>
      <c r="D92" s="22"/>
      <c r="E92" s="34"/>
      <c r="F92" s="34"/>
      <c r="G92" s="34"/>
      <c r="H92" s="121" t="s">
        <v>64</v>
      </c>
      <c r="I92" s="122"/>
      <c r="J92" s="22"/>
      <c r="K92" s="22"/>
      <c r="L92" s="23"/>
    </row>
    <row r="93" spans="2:12" ht="15.75" thickBot="1" x14ac:dyDescent="0.3">
      <c r="B93" s="21"/>
      <c r="C93" s="34"/>
      <c r="D93" s="142" t="s">
        <v>111</v>
      </c>
      <c r="E93" s="34"/>
      <c r="F93" s="34"/>
      <c r="G93" s="118" t="s">
        <v>63</v>
      </c>
      <c r="H93" s="120"/>
      <c r="I93" s="119" t="s">
        <v>65</v>
      </c>
      <c r="J93" s="119" t="s">
        <v>66</v>
      </c>
      <c r="K93" s="119" t="s">
        <v>67</v>
      </c>
      <c r="L93" s="23"/>
    </row>
    <row r="94" spans="2:12" s="45" customFormat="1" ht="16.5" thickBot="1" x14ac:dyDescent="0.25">
      <c r="B94" s="21"/>
      <c r="C94" s="60"/>
      <c r="D94" s="61" t="s">
        <v>8</v>
      </c>
      <c r="E94" s="62" t="s">
        <v>10</v>
      </c>
      <c r="F94" s="62" t="s">
        <v>13</v>
      </c>
      <c r="G94" s="62" t="s">
        <v>12</v>
      </c>
      <c r="H94" s="62" t="s">
        <v>14</v>
      </c>
      <c r="I94" s="80" t="s">
        <v>21</v>
      </c>
      <c r="J94" s="80" t="s">
        <v>22</v>
      </c>
      <c r="K94" s="164" t="s">
        <v>23</v>
      </c>
      <c r="L94" s="59"/>
    </row>
    <row r="95" spans="2:12" s="45" customFormat="1" ht="15.75" x14ac:dyDescent="0.25">
      <c r="B95" s="21"/>
      <c r="C95" s="64" t="s">
        <v>25</v>
      </c>
      <c r="D95" s="366"/>
      <c r="E95" s="76">
        <v>1500000</v>
      </c>
      <c r="F95" s="76">
        <v>400000</v>
      </c>
      <c r="G95" s="305"/>
      <c r="H95" s="305"/>
      <c r="I95" s="269">
        <f>E95*G95</f>
        <v>0</v>
      </c>
      <c r="J95" s="270">
        <f>H95*F95</f>
        <v>0</v>
      </c>
      <c r="K95" s="271">
        <f>AVERAGE(I95:J95)</f>
        <v>0</v>
      </c>
      <c r="L95" s="59"/>
    </row>
    <row r="96" spans="2:12" s="45" customFormat="1" ht="16.5" thickBot="1" x14ac:dyDescent="0.3">
      <c r="B96" s="21"/>
      <c r="C96" s="66" t="s">
        <v>34</v>
      </c>
      <c r="D96" s="367"/>
      <c r="E96" s="78">
        <v>500000</v>
      </c>
      <c r="F96" s="78">
        <v>125000</v>
      </c>
      <c r="G96" s="306"/>
      <c r="H96" s="306"/>
      <c r="I96" s="272">
        <f>E96*G96</f>
        <v>0</v>
      </c>
      <c r="J96" s="273">
        <f>H96*F96</f>
        <v>0</v>
      </c>
      <c r="K96" s="274">
        <f>AVERAGE(I96:J96)</f>
        <v>0</v>
      </c>
      <c r="L96" s="59"/>
    </row>
    <row r="97" spans="2:12" ht="15.75" thickBot="1" x14ac:dyDescent="0.3">
      <c r="B97" s="21"/>
      <c r="C97" s="53"/>
      <c r="D97" s="116" t="s">
        <v>183</v>
      </c>
      <c r="E97" s="117"/>
      <c r="F97" s="34"/>
      <c r="G97" s="140" t="s">
        <v>107</v>
      </c>
      <c r="H97" s="34"/>
      <c r="I97" s="34"/>
      <c r="J97" s="22"/>
      <c r="K97" s="165" t="s">
        <v>125</v>
      </c>
      <c r="L97" s="23"/>
    </row>
    <row r="98" spans="2:12" x14ac:dyDescent="0.25">
      <c r="B98" s="21"/>
      <c r="C98" s="53"/>
      <c r="D98" s="22"/>
      <c r="E98" s="34"/>
      <c r="F98" s="34"/>
      <c r="G98" s="34"/>
      <c r="H98" s="141" t="s">
        <v>108</v>
      </c>
      <c r="I98" s="44"/>
      <c r="J98" s="22"/>
      <c r="K98" s="22"/>
      <c r="L98" s="23"/>
    </row>
    <row r="99" spans="2:12" ht="15" customHeight="1" thickBot="1" x14ac:dyDescent="0.3">
      <c r="B99" s="24"/>
      <c r="C99" s="54"/>
      <c r="D99" s="25"/>
      <c r="E99" s="56"/>
      <c r="F99" s="56"/>
      <c r="G99" s="56"/>
      <c r="H99" s="56"/>
      <c r="I99" s="58"/>
      <c r="J99" s="25"/>
      <c r="K99" s="25"/>
      <c r="L99" s="26"/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FF0000"/>
  </sheetPr>
  <dimension ref="A1:X99"/>
  <sheetViews>
    <sheetView zoomScale="85" zoomScaleNormal="85" workbookViewId="0">
      <selection activeCell="B1" sqref="B1"/>
    </sheetView>
  </sheetViews>
  <sheetFormatPr baseColWidth="10" defaultColWidth="9.140625" defaultRowHeight="15" x14ac:dyDescent="0.25"/>
  <cols>
    <col min="1" max="1" width="3.5703125" customWidth="1"/>
    <col min="2" max="2" width="3.42578125" customWidth="1"/>
    <col min="3" max="3" width="15.140625" style="45" customWidth="1"/>
    <col min="4" max="4" width="30.5703125" customWidth="1"/>
    <col min="5" max="5" width="17.7109375" style="27" customWidth="1"/>
    <col min="6" max="6" width="18.7109375" style="27" customWidth="1"/>
    <col min="7" max="7" width="20" style="27" customWidth="1"/>
    <col min="8" max="8" width="21.42578125" style="27" customWidth="1"/>
    <col min="9" max="9" width="22.85546875" style="37" customWidth="1"/>
    <col min="10" max="10" width="18.7109375" customWidth="1"/>
    <col min="11" max="11" width="19.5703125" customWidth="1"/>
    <col min="12" max="12" width="5.5703125" customWidth="1"/>
  </cols>
  <sheetData>
    <row r="1" spans="1:12" ht="16.5" thickBot="1" x14ac:dyDescent="0.3">
      <c r="B1" s="1"/>
      <c r="D1" s="2"/>
    </row>
    <row r="2" spans="1:12" ht="23.25" customHeight="1" thickBot="1" x14ac:dyDescent="0.3">
      <c r="B2" s="69" t="s">
        <v>70</v>
      </c>
      <c r="C2" s="67"/>
      <c r="D2" s="70"/>
      <c r="E2" s="71"/>
      <c r="F2" s="71"/>
      <c r="G2" s="124"/>
      <c r="H2" s="68"/>
    </row>
    <row r="3" spans="1:12" ht="16.5" thickBot="1" x14ac:dyDescent="0.3">
      <c r="B3" s="1"/>
      <c r="D3" s="2"/>
    </row>
    <row r="4" spans="1:12" s="7" customFormat="1" ht="18.75" x14ac:dyDescent="0.3">
      <c r="A4" s="3"/>
      <c r="B4" s="4" t="s">
        <v>0</v>
      </c>
      <c r="C4" s="46"/>
      <c r="D4" s="5"/>
      <c r="E4" s="31"/>
      <c r="F4" s="31"/>
      <c r="G4" s="31"/>
      <c r="H4" s="31"/>
      <c r="I4" s="41"/>
      <c r="J4" s="5"/>
      <c r="K4" s="5"/>
      <c r="L4" s="6"/>
    </row>
    <row r="5" spans="1:12" s="7" customFormat="1" ht="18.75" x14ac:dyDescent="0.3">
      <c r="A5" s="3"/>
      <c r="B5" s="8" t="s">
        <v>97</v>
      </c>
      <c r="C5" s="47"/>
      <c r="D5" s="9"/>
      <c r="E5" s="28"/>
      <c r="F5" s="28"/>
      <c r="G5" s="28"/>
      <c r="H5" s="28"/>
      <c r="I5" s="38"/>
      <c r="J5" s="9"/>
      <c r="K5" s="9"/>
      <c r="L5" s="10"/>
    </row>
    <row r="6" spans="1:12" s="7" customFormat="1" ht="18.75" x14ac:dyDescent="0.3">
      <c r="A6" s="3"/>
      <c r="B6" s="8" t="s">
        <v>35</v>
      </c>
      <c r="C6" s="47"/>
      <c r="D6" s="9"/>
      <c r="E6" s="28"/>
      <c r="F6" s="28"/>
      <c r="G6" s="28"/>
      <c r="H6" s="28"/>
      <c r="I6" s="38"/>
      <c r="J6" s="9"/>
      <c r="K6" s="9"/>
      <c r="L6" s="10"/>
    </row>
    <row r="7" spans="1:12" s="7" customFormat="1" ht="18.75" x14ac:dyDescent="0.3">
      <c r="A7" s="3"/>
      <c r="B7" s="8" t="s">
        <v>47</v>
      </c>
      <c r="C7" s="47"/>
      <c r="D7" s="9"/>
      <c r="E7" s="28"/>
      <c r="F7" s="28"/>
      <c r="G7" s="28"/>
      <c r="H7" s="28"/>
      <c r="I7" s="38"/>
      <c r="J7" s="9"/>
      <c r="K7" s="9"/>
      <c r="L7" s="10"/>
    </row>
    <row r="8" spans="1:12" s="7" customFormat="1" ht="18.75" x14ac:dyDescent="0.3">
      <c r="A8" s="3"/>
      <c r="B8" s="8" t="s">
        <v>48</v>
      </c>
      <c r="C8" s="47"/>
      <c r="D8" s="9"/>
      <c r="E8" s="28"/>
      <c r="F8" s="28"/>
      <c r="G8" s="28"/>
      <c r="H8" s="28"/>
      <c r="I8" s="38"/>
      <c r="J8" s="9"/>
      <c r="K8" s="9"/>
      <c r="L8" s="10"/>
    </row>
    <row r="9" spans="1:12" s="7" customFormat="1" ht="18.75" x14ac:dyDescent="0.3">
      <c r="A9" s="3"/>
      <c r="B9" s="8" t="s">
        <v>36</v>
      </c>
      <c r="C9" s="47"/>
      <c r="D9" s="9"/>
      <c r="E9" s="28"/>
      <c r="F9" s="28"/>
      <c r="G9" s="28"/>
      <c r="H9" s="28"/>
      <c r="I9" s="38"/>
      <c r="J9" s="9"/>
      <c r="K9" s="9"/>
      <c r="L9" s="10"/>
    </row>
    <row r="10" spans="1:12" ht="16.5" thickBot="1" x14ac:dyDescent="0.3">
      <c r="A10" s="11"/>
      <c r="B10" s="12"/>
      <c r="C10" s="48"/>
      <c r="D10" s="13"/>
      <c r="E10" s="29"/>
      <c r="F10" s="29"/>
      <c r="G10" s="29"/>
      <c r="H10" s="29"/>
      <c r="I10" s="39"/>
      <c r="J10" s="13"/>
      <c r="K10" s="13"/>
      <c r="L10" s="14"/>
    </row>
    <row r="11" spans="1:12" ht="15.75" thickBot="1" x14ac:dyDescent="0.3">
      <c r="A11" s="11"/>
      <c r="B11" s="11"/>
      <c r="C11" s="49"/>
      <c r="D11" s="11"/>
      <c r="E11" s="30"/>
      <c r="F11" s="30"/>
      <c r="G11" s="30"/>
      <c r="H11" s="30"/>
      <c r="I11" s="40"/>
      <c r="J11" s="11"/>
      <c r="K11" s="11"/>
      <c r="L11" s="15"/>
    </row>
    <row r="12" spans="1:12" s="7" customFormat="1" ht="18.75" x14ac:dyDescent="0.3">
      <c r="A12" s="3"/>
      <c r="B12" s="4" t="s">
        <v>1</v>
      </c>
      <c r="C12" s="50"/>
      <c r="D12" s="5"/>
      <c r="E12" s="31"/>
      <c r="F12" s="31"/>
      <c r="G12" s="31"/>
      <c r="H12" s="31"/>
      <c r="I12" s="41"/>
      <c r="J12" s="5"/>
      <c r="K12" s="5"/>
      <c r="L12" s="6"/>
    </row>
    <row r="13" spans="1:12" s="7" customFormat="1" ht="18.75" x14ac:dyDescent="0.3">
      <c r="A13" s="3"/>
      <c r="B13" s="8" t="s">
        <v>192</v>
      </c>
      <c r="C13" s="47"/>
      <c r="D13" s="9"/>
      <c r="E13" s="28"/>
      <c r="F13" s="28"/>
      <c r="G13" s="28"/>
      <c r="H13" s="28"/>
      <c r="I13" s="38"/>
      <c r="J13" s="9"/>
      <c r="K13" s="9"/>
      <c r="L13" s="10"/>
    </row>
    <row r="14" spans="1:12" s="7" customFormat="1" ht="21" x14ac:dyDescent="0.35">
      <c r="A14" s="3"/>
      <c r="B14" s="8" t="s">
        <v>38</v>
      </c>
      <c r="C14" s="47"/>
      <c r="D14" s="9"/>
      <c r="E14" s="28"/>
      <c r="F14" s="28"/>
      <c r="G14" s="28"/>
      <c r="H14" s="168"/>
      <c r="I14" s="38"/>
      <c r="J14" s="9"/>
      <c r="K14" s="9"/>
      <c r="L14" s="10"/>
    </row>
    <row r="15" spans="1:12" s="7" customFormat="1" ht="18.75" x14ac:dyDescent="0.3">
      <c r="A15" s="3"/>
      <c r="B15" s="8" t="s">
        <v>189</v>
      </c>
      <c r="C15" s="47"/>
      <c r="D15" s="9"/>
      <c r="E15" s="28"/>
      <c r="F15" s="28"/>
      <c r="G15" s="28"/>
      <c r="H15" s="28"/>
      <c r="I15" s="38"/>
      <c r="J15" s="9"/>
      <c r="K15" s="9"/>
      <c r="L15" s="10"/>
    </row>
    <row r="16" spans="1:12" s="7" customFormat="1" ht="18.75" x14ac:dyDescent="0.3">
      <c r="A16" s="3"/>
      <c r="B16" s="8" t="s">
        <v>41</v>
      </c>
      <c r="C16" s="47"/>
      <c r="D16" s="9"/>
      <c r="E16" s="28"/>
      <c r="F16" s="28"/>
      <c r="G16" s="28"/>
      <c r="H16" s="28"/>
      <c r="I16" s="38"/>
      <c r="J16" s="9"/>
      <c r="K16" s="9"/>
      <c r="L16" s="10"/>
    </row>
    <row r="17" spans="1:12" s="7" customFormat="1" ht="19.5" thickBot="1" x14ac:dyDescent="0.35">
      <c r="A17" s="3"/>
      <c r="B17" s="16"/>
      <c r="C17" s="51"/>
      <c r="D17" s="17"/>
      <c r="E17" s="32"/>
      <c r="F17" s="32"/>
      <c r="G17" s="32"/>
      <c r="H17" s="32"/>
      <c r="I17" s="42"/>
      <c r="J17" s="17"/>
      <c r="K17" s="17"/>
      <c r="L17" s="18"/>
    </row>
    <row r="18" spans="1:12" s="7" customFormat="1" ht="18.75" x14ac:dyDescent="0.3">
      <c r="A18" s="3"/>
      <c r="B18" s="3"/>
      <c r="C18" s="52"/>
      <c r="D18" s="3"/>
      <c r="E18" s="33"/>
      <c r="F18" s="33"/>
      <c r="G18" s="33"/>
      <c r="H18" s="33"/>
      <c r="I18" s="43"/>
      <c r="J18" s="3"/>
      <c r="K18" s="3"/>
    </row>
    <row r="19" spans="1:12" ht="15.75" thickBot="1" x14ac:dyDescent="0.3"/>
    <row r="20" spans="1:12" ht="21.75" thickBot="1" x14ac:dyDescent="0.4">
      <c r="B20" s="72" t="s">
        <v>37</v>
      </c>
      <c r="C20" s="73"/>
      <c r="D20" s="74"/>
      <c r="E20" s="68"/>
      <c r="F20" s="55"/>
      <c r="G20" s="55"/>
      <c r="H20" s="55"/>
      <c r="I20" s="57"/>
      <c r="J20" s="19"/>
      <c r="K20" s="19"/>
      <c r="L20" s="20"/>
    </row>
    <row r="21" spans="1:12" x14ac:dyDescent="0.25">
      <c r="B21" s="21"/>
      <c r="C21" s="53"/>
      <c r="D21" s="22"/>
      <c r="E21" s="34"/>
      <c r="F21" s="34"/>
      <c r="G21" s="34"/>
      <c r="H21" s="34"/>
      <c r="I21" s="44"/>
      <c r="J21" s="22"/>
      <c r="K21" s="22"/>
      <c r="L21" s="23"/>
    </row>
    <row r="22" spans="1:12" x14ac:dyDescent="0.25">
      <c r="B22" s="21"/>
      <c r="C22" s="53"/>
      <c r="D22" s="22"/>
      <c r="E22" s="34"/>
      <c r="F22" s="34"/>
      <c r="G22" s="34"/>
      <c r="H22" s="34"/>
      <c r="I22" s="44"/>
      <c r="J22" s="22"/>
      <c r="K22" s="22"/>
      <c r="L22" s="23"/>
    </row>
    <row r="23" spans="1:12" ht="18" x14ac:dyDescent="0.25">
      <c r="B23" s="21"/>
      <c r="C23" s="115" t="s">
        <v>40</v>
      </c>
      <c r="D23" s="22"/>
      <c r="E23" s="34"/>
      <c r="F23" s="34"/>
      <c r="G23" s="34"/>
      <c r="H23" s="34"/>
      <c r="I23" s="44"/>
      <c r="J23" s="22"/>
      <c r="K23" s="22"/>
      <c r="L23" s="23"/>
    </row>
    <row r="24" spans="1:12" ht="18" x14ac:dyDescent="0.25">
      <c r="B24" s="21"/>
      <c r="C24" s="115" t="s">
        <v>44</v>
      </c>
      <c r="D24" s="22"/>
      <c r="E24" s="34"/>
      <c r="F24" s="34"/>
      <c r="G24" s="34"/>
      <c r="H24" s="34"/>
      <c r="I24" s="44"/>
      <c r="J24" s="22"/>
      <c r="K24" s="22"/>
      <c r="L24" s="23"/>
    </row>
    <row r="25" spans="1:12" ht="16.5" customHeight="1" x14ac:dyDescent="0.25">
      <c r="B25" s="21"/>
      <c r="C25" s="114"/>
      <c r="D25" s="22"/>
      <c r="E25" s="34"/>
      <c r="F25" s="34"/>
      <c r="G25" s="34"/>
      <c r="H25" s="34"/>
      <c r="I25" s="44"/>
      <c r="J25" s="22"/>
      <c r="K25" s="22"/>
      <c r="L25" s="23"/>
    </row>
    <row r="26" spans="1:12" ht="18" x14ac:dyDescent="0.25">
      <c r="B26" s="21"/>
      <c r="C26" s="115" t="s">
        <v>86</v>
      </c>
      <c r="D26" s="22"/>
      <c r="E26" s="34"/>
      <c r="F26" s="34"/>
      <c r="G26" s="34"/>
      <c r="H26" s="34"/>
      <c r="I26" s="44"/>
      <c r="J26" s="22"/>
      <c r="K26" s="22"/>
      <c r="L26" s="23"/>
    </row>
    <row r="27" spans="1:12" ht="15.75" thickBot="1" x14ac:dyDescent="0.3">
      <c r="B27" s="21"/>
      <c r="C27" s="113"/>
      <c r="D27" s="22"/>
      <c r="E27" s="34"/>
      <c r="F27" s="34"/>
      <c r="G27" s="34"/>
      <c r="H27" s="258" t="s">
        <v>54</v>
      </c>
      <c r="I27" s="259" t="s">
        <v>55</v>
      </c>
      <c r="J27" s="22"/>
      <c r="K27" s="22"/>
      <c r="L27" s="23"/>
    </row>
    <row r="28" spans="1:12" s="45" customFormat="1" ht="16.5" thickBot="1" x14ac:dyDescent="0.25">
      <c r="B28" s="21"/>
      <c r="C28" s="60"/>
      <c r="D28" s="61" t="s">
        <v>8</v>
      </c>
      <c r="E28" s="62" t="s">
        <v>11</v>
      </c>
      <c r="F28" s="62" t="s">
        <v>10</v>
      </c>
      <c r="G28" s="62" t="s">
        <v>13</v>
      </c>
      <c r="H28" s="62" t="s">
        <v>42</v>
      </c>
      <c r="I28" s="63" t="s">
        <v>87</v>
      </c>
      <c r="J28" s="35"/>
      <c r="K28" s="35"/>
      <c r="L28" s="59"/>
    </row>
    <row r="29" spans="1:12" s="45" customFormat="1" ht="15.75" x14ac:dyDescent="0.2">
      <c r="B29" s="21"/>
      <c r="C29" s="64" t="s">
        <v>2</v>
      </c>
      <c r="D29" s="75" t="s">
        <v>9</v>
      </c>
      <c r="E29" s="76">
        <v>500000</v>
      </c>
      <c r="F29" s="76">
        <v>400000</v>
      </c>
      <c r="G29" s="76">
        <v>150000</v>
      </c>
      <c r="H29" s="82">
        <f>E29/F29</f>
        <v>1.25</v>
      </c>
      <c r="I29" s="83">
        <f>E29/G29</f>
        <v>3.3333333333333335</v>
      </c>
      <c r="J29" s="35"/>
      <c r="K29" s="35"/>
      <c r="L29" s="59"/>
    </row>
    <row r="30" spans="1:12" s="45" customFormat="1" ht="15.75" x14ac:dyDescent="0.2">
      <c r="B30" s="21"/>
      <c r="C30" s="65" t="s">
        <v>3</v>
      </c>
      <c r="D30" s="75" t="s">
        <v>9</v>
      </c>
      <c r="E30" s="76">
        <v>2300000</v>
      </c>
      <c r="F30" s="76">
        <v>2000000</v>
      </c>
      <c r="G30" s="76">
        <v>500000</v>
      </c>
      <c r="H30" s="82">
        <f t="shared" ref="H30:H35" si="0">E30/F30</f>
        <v>1.1499999999999999</v>
      </c>
      <c r="I30" s="83">
        <f t="shared" ref="I30:I35" si="1">E30/G30</f>
        <v>4.5999999999999996</v>
      </c>
      <c r="J30" s="35"/>
      <c r="K30" s="35"/>
      <c r="L30" s="59"/>
    </row>
    <row r="31" spans="1:12" s="45" customFormat="1" ht="15.75" x14ac:dyDescent="0.2">
      <c r="B31" s="21"/>
      <c r="C31" s="65" t="s">
        <v>4</v>
      </c>
      <c r="D31" s="75" t="s">
        <v>9</v>
      </c>
      <c r="E31" s="76">
        <v>550000</v>
      </c>
      <c r="F31" s="76">
        <v>450000</v>
      </c>
      <c r="G31" s="76">
        <v>150000</v>
      </c>
      <c r="H31" s="82">
        <f t="shared" si="0"/>
        <v>1.2222222222222223</v>
      </c>
      <c r="I31" s="83">
        <f t="shared" si="1"/>
        <v>3.6666666666666665</v>
      </c>
      <c r="J31" s="35"/>
      <c r="K31" s="35"/>
      <c r="L31" s="59"/>
    </row>
    <row r="32" spans="1:12" s="45" customFormat="1" ht="15.75" x14ac:dyDescent="0.2">
      <c r="B32" s="21"/>
      <c r="C32" s="65" t="s">
        <v>5</v>
      </c>
      <c r="D32" s="75" t="s">
        <v>9</v>
      </c>
      <c r="E32" s="76">
        <v>10000000</v>
      </c>
      <c r="F32" s="76">
        <v>8000000</v>
      </c>
      <c r="G32" s="76">
        <v>4000000</v>
      </c>
      <c r="H32" s="82">
        <f t="shared" si="0"/>
        <v>1.25</v>
      </c>
      <c r="I32" s="83">
        <f t="shared" si="1"/>
        <v>2.5</v>
      </c>
      <c r="J32" s="35"/>
      <c r="K32" s="35"/>
      <c r="L32" s="59"/>
    </row>
    <row r="33" spans="2:23" s="45" customFormat="1" ht="15.75" x14ac:dyDescent="0.2">
      <c r="B33" s="21"/>
      <c r="C33" s="65" t="s">
        <v>6</v>
      </c>
      <c r="D33" s="75" t="s">
        <v>9</v>
      </c>
      <c r="E33" s="76">
        <v>2000000</v>
      </c>
      <c r="F33" s="76">
        <v>300000</v>
      </c>
      <c r="G33" s="76">
        <v>100000</v>
      </c>
      <c r="H33" s="82">
        <f t="shared" si="0"/>
        <v>6.666666666666667</v>
      </c>
      <c r="I33" s="83">
        <f t="shared" si="1"/>
        <v>20</v>
      </c>
      <c r="J33" s="35"/>
      <c r="K33" s="35"/>
      <c r="L33" s="59"/>
    </row>
    <row r="34" spans="2:23" s="45" customFormat="1" ht="15.75" x14ac:dyDescent="0.2">
      <c r="B34" s="21"/>
      <c r="C34" s="65" t="s">
        <v>7</v>
      </c>
      <c r="D34" s="75" t="s">
        <v>9</v>
      </c>
      <c r="E34" s="76">
        <v>4000000</v>
      </c>
      <c r="F34" s="76">
        <v>3000000</v>
      </c>
      <c r="G34" s="76">
        <v>800000</v>
      </c>
      <c r="H34" s="82">
        <f t="shared" si="0"/>
        <v>1.3333333333333333</v>
      </c>
      <c r="I34" s="83">
        <f t="shared" si="1"/>
        <v>5</v>
      </c>
      <c r="J34" s="35"/>
      <c r="K34" s="35"/>
      <c r="L34" s="59"/>
    </row>
    <row r="35" spans="2:23" s="45" customFormat="1" ht="16.5" thickBot="1" x14ac:dyDescent="0.25">
      <c r="B35" s="21"/>
      <c r="C35" s="66" t="s">
        <v>19</v>
      </c>
      <c r="D35" s="77" t="s">
        <v>9</v>
      </c>
      <c r="E35" s="78">
        <v>1000000</v>
      </c>
      <c r="F35" s="78">
        <v>1200000</v>
      </c>
      <c r="G35" s="78">
        <v>225000</v>
      </c>
      <c r="H35" s="84">
        <f t="shared" si="0"/>
        <v>0.83333333333333337</v>
      </c>
      <c r="I35" s="85">
        <f t="shared" si="1"/>
        <v>4.4444444444444446</v>
      </c>
      <c r="J35" s="35"/>
      <c r="K35" s="35"/>
      <c r="L35" s="59"/>
    </row>
    <row r="36" spans="2:23" x14ac:dyDescent="0.25">
      <c r="B36" s="21"/>
      <c r="C36" s="34"/>
      <c r="D36" s="34"/>
      <c r="E36" s="34"/>
      <c r="F36" s="34"/>
      <c r="G36" s="34"/>
      <c r="H36" s="34"/>
      <c r="I36" s="44"/>
      <c r="J36" s="44"/>
      <c r="K36" s="22"/>
      <c r="L36" s="23"/>
    </row>
    <row r="37" spans="2:23" s="45" customFormat="1" ht="16.5" thickBot="1" x14ac:dyDescent="0.25">
      <c r="B37" s="21"/>
      <c r="C37" s="36"/>
      <c r="D37" s="35"/>
      <c r="E37" s="36"/>
      <c r="F37" s="36"/>
      <c r="G37" s="36"/>
      <c r="H37" s="35"/>
      <c r="I37" s="35"/>
      <c r="J37" s="35"/>
      <c r="K37" s="35"/>
      <c r="L37" s="59"/>
    </row>
    <row r="38" spans="2:23" s="45" customFormat="1" ht="18" x14ac:dyDescent="0.25">
      <c r="B38" s="21"/>
      <c r="C38" s="115" t="s">
        <v>43</v>
      </c>
      <c r="D38" s="35"/>
      <c r="E38" s="36"/>
      <c r="F38" s="36"/>
      <c r="G38" s="79" t="s">
        <v>15</v>
      </c>
      <c r="H38" s="86">
        <f>AVERAGE(H29:H35)</f>
        <v>1.9579365079365079</v>
      </c>
      <c r="I38" s="87">
        <f>AVERAGE(I29:I35)</f>
        <v>6.2206349206349207</v>
      </c>
      <c r="J38" s="123" t="s">
        <v>56</v>
      </c>
      <c r="K38" s="35"/>
      <c r="L38" s="59"/>
    </row>
    <row r="39" spans="2:23" s="45" customFormat="1" ht="15.75" x14ac:dyDescent="0.2">
      <c r="B39" s="21"/>
      <c r="C39" s="36"/>
      <c r="D39" s="35"/>
      <c r="E39" s="36"/>
      <c r="F39" s="36"/>
      <c r="G39" s="65" t="s">
        <v>16</v>
      </c>
      <c r="H39" s="82">
        <f>MEDIAN(H29:H35)</f>
        <v>1.25</v>
      </c>
      <c r="I39" s="83">
        <f>MEDIAN(I29:I35)</f>
        <v>4.4444444444444446</v>
      </c>
      <c r="J39" s="123" t="s">
        <v>68</v>
      </c>
      <c r="K39" s="35"/>
      <c r="L39" s="59"/>
    </row>
    <row r="40" spans="2:23" ht="16.5" thickBot="1" x14ac:dyDescent="0.3">
      <c r="B40" s="21"/>
      <c r="C40" s="36"/>
      <c r="D40" s="53"/>
      <c r="E40" s="34"/>
      <c r="F40" s="34"/>
      <c r="G40" s="65" t="s">
        <v>17</v>
      </c>
      <c r="H40" s="82">
        <f>MAX(H29:H35)</f>
        <v>6.666666666666667</v>
      </c>
      <c r="I40" s="83">
        <f>MAX(I29:I35)</f>
        <v>20</v>
      </c>
      <c r="J40" s="123" t="s">
        <v>119</v>
      </c>
      <c r="K40" s="22"/>
      <c r="L40" s="23"/>
      <c r="V40" s="295" t="s">
        <v>198</v>
      </c>
      <c r="W40" s="295" t="s">
        <v>199</v>
      </c>
    </row>
    <row r="41" spans="2:23" ht="18.75" thickBot="1" x14ac:dyDescent="0.3">
      <c r="B41" s="21"/>
      <c r="C41" s="115" t="s">
        <v>52</v>
      </c>
      <c r="D41" s="53"/>
      <c r="E41" s="34"/>
      <c r="F41" s="34"/>
      <c r="G41" s="66" t="s">
        <v>18</v>
      </c>
      <c r="H41" s="84">
        <f>MIN(H29:H35)</f>
        <v>0.83333333333333337</v>
      </c>
      <c r="I41" s="85">
        <f>MIN(I29:I35)</f>
        <v>2.5</v>
      </c>
      <c r="J41" s="123" t="s">
        <v>69</v>
      </c>
      <c r="K41" s="22"/>
      <c r="L41" s="23"/>
      <c r="V41" s="298">
        <v>1</v>
      </c>
      <c r="W41" s="296">
        <v>0.5</v>
      </c>
    </row>
    <row r="42" spans="2:23" ht="15.75" x14ac:dyDescent="0.25">
      <c r="B42" s="21"/>
      <c r="C42" s="36"/>
      <c r="D42" s="53"/>
      <c r="E42" s="34"/>
      <c r="F42" s="34"/>
      <c r="G42" s="34"/>
      <c r="H42" s="34"/>
      <c r="I42" s="44"/>
      <c r="J42" s="22"/>
      <c r="K42" s="22"/>
      <c r="L42" s="23"/>
      <c r="V42" s="299">
        <v>2</v>
      </c>
      <c r="W42" s="297">
        <v>0.15</v>
      </c>
    </row>
    <row r="43" spans="2:23" ht="15.75" x14ac:dyDescent="0.25">
      <c r="B43" s="21"/>
      <c r="C43" s="36"/>
      <c r="D43" s="53"/>
      <c r="E43" s="34"/>
      <c r="F43" s="34"/>
      <c r="G43" s="34"/>
      <c r="H43" s="34"/>
      <c r="I43" s="44"/>
      <c r="J43" s="22"/>
      <c r="K43" s="22"/>
      <c r="L43" s="23"/>
      <c r="V43" s="299">
        <v>3</v>
      </c>
      <c r="W43" s="297">
        <v>0.15</v>
      </c>
    </row>
    <row r="44" spans="2:23" ht="16.5" thickBot="1" x14ac:dyDescent="0.3">
      <c r="B44" s="21"/>
      <c r="C44" s="36"/>
      <c r="D44" s="53"/>
      <c r="E44" s="34"/>
      <c r="F44" s="34"/>
      <c r="G44" s="119" t="s">
        <v>61</v>
      </c>
      <c r="H44" s="119" t="s">
        <v>62</v>
      </c>
      <c r="I44" s="119" t="s">
        <v>58</v>
      </c>
      <c r="J44" s="119" t="s">
        <v>59</v>
      </c>
      <c r="K44" s="119" t="s">
        <v>60</v>
      </c>
      <c r="L44" s="23"/>
      <c r="V44" s="299">
        <v>4</v>
      </c>
      <c r="W44" s="297">
        <v>0.13</v>
      </c>
    </row>
    <row r="45" spans="2:23" s="45" customFormat="1" ht="16.5" thickBot="1" x14ac:dyDescent="0.3">
      <c r="B45" s="21"/>
      <c r="C45" s="60"/>
      <c r="D45" s="61" t="s">
        <v>8</v>
      </c>
      <c r="E45" s="62" t="s">
        <v>10</v>
      </c>
      <c r="F45" s="62" t="s">
        <v>13</v>
      </c>
      <c r="G45" s="62" t="s">
        <v>12</v>
      </c>
      <c r="H45" s="62" t="s">
        <v>14</v>
      </c>
      <c r="I45" s="62" t="s">
        <v>57</v>
      </c>
      <c r="J45" s="62" t="s">
        <v>22</v>
      </c>
      <c r="K45" s="63" t="s">
        <v>23</v>
      </c>
      <c r="L45" s="59"/>
      <c r="V45" s="300">
        <v>5</v>
      </c>
      <c r="W45" s="297">
        <v>0.12</v>
      </c>
    </row>
    <row r="46" spans="2:23" s="45" customFormat="1" ht="15.75" x14ac:dyDescent="0.25">
      <c r="B46" s="21"/>
      <c r="C46" s="64" t="s">
        <v>20</v>
      </c>
      <c r="D46" s="75" t="s">
        <v>9</v>
      </c>
      <c r="E46" s="76">
        <v>1500000</v>
      </c>
      <c r="F46" s="76">
        <v>400000</v>
      </c>
      <c r="G46" s="275">
        <f>H$39</f>
        <v>1.25</v>
      </c>
      <c r="H46" s="275">
        <f>I$39</f>
        <v>4.4444444444444446</v>
      </c>
      <c r="I46" s="269">
        <f>E46*G46</f>
        <v>1875000</v>
      </c>
      <c r="J46" s="270">
        <f>H46*F46</f>
        <v>1777777.7777777778</v>
      </c>
      <c r="K46" s="271">
        <f>AVERAGE(I46:J46)</f>
        <v>1826388.888888889</v>
      </c>
      <c r="L46" s="59"/>
      <c r="V46" s="300">
        <v>6</v>
      </c>
      <c r="W46" s="297">
        <v>0.09</v>
      </c>
    </row>
    <row r="47" spans="2:23" s="45" customFormat="1" ht="16.5" thickBot="1" x14ac:dyDescent="0.3">
      <c r="B47" s="21"/>
      <c r="C47" s="66" t="s">
        <v>24</v>
      </c>
      <c r="D47" s="77" t="s">
        <v>9</v>
      </c>
      <c r="E47" s="78">
        <v>500000</v>
      </c>
      <c r="F47" s="78">
        <v>125000</v>
      </c>
      <c r="G47" s="276">
        <f>H$39</f>
        <v>1.25</v>
      </c>
      <c r="H47" s="276">
        <f>I$39</f>
        <v>4.4444444444444446</v>
      </c>
      <c r="I47" s="272">
        <f>E47*G47</f>
        <v>625000</v>
      </c>
      <c r="J47" s="273">
        <f>H47*F47</f>
        <v>555555.55555555562</v>
      </c>
      <c r="K47" s="277">
        <f>AVERAGE(I47:J47)</f>
        <v>590277.77777777775</v>
      </c>
      <c r="L47" s="59"/>
      <c r="V47" s="300">
        <v>7</v>
      </c>
      <c r="W47" s="297">
        <v>7.0000000000000007E-2</v>
      </c>
    </row>
    <row r="48" spans="2:23" ht="15.75" thickBot="1" x14ac:dyDescent="0.3">
      <c r="B48" s="21"/>
      <c r="C48" s="53"/>
      <c r="D48" s="22"/>
      <c r="E48" s="34"/>
      <c r="F48" s="34"/>
      <c r="G48" s="34"/>
      <c r="H48" s="34"/>
      <c r="I48" s="44"/>
      <c r="J48" s="44"/>
      <c r="K48" s="22"/>
      <c r="L48" s="23"/>
    </row>
    <row r="49" spans="2:24" ht="18" x14ac:dyDescent="0.25">
      <c r="B49" s="21"/>
      <c r="C49" s="115" t="s">
        <v>181</v>
      </c>
      <c r="D49" s="22"/>
      <c r="E49" s="34"/>
      <c r="F49" s="34"/>
      <c r="G49" s="34"/>
      <c r="H49" s="34"/>
      <c r="I49" s="44"/>
      <c r="J49" s="44"/>
      <c r="K49" s="22"/>
      <c r="L49" s="23"/>
      <c r="W49" s="301">
        <f>AVERAGE(W41:W47)</f>
        <v>0.17285714285714288</v>
      </c>
      <c r="X49" s="302" t="s">
        <v>15</v>
      </c>
    </row>
    <row r="50" spans="2:24" ht="18.75" thickBot="1" x14ac:dyDescent="0.3">
      <c r="B50" s="21"/>
      <c r="C50" s="115" t="s">
        <v>49</v>
      </c>
      <c r="D50" s="22"/>
      <c r="E50" s="34"/>
      <c r="F50" s="34"/>
      <c r="G50" s="34"/>
      <c r="H50" s="34"/>
      <c r="I50" s="44"/>
      <c r="J50" s="44"/>
      <c r="K50" s="22"/>
      <c r="L50" s="23"/>
      <c r="W50" s="303">
        <f>MEDIAN(W41:W47)</f>
        <v>0.13</v>
      </c>
      <c r="X50" s="304" t="s">
        <v>16</v>
      </c>
    </row>
    <row r="51" spans="2:24" ht="18" x14ac:dyDescent="0.25">
      <c r="B51" s="21"/>
      <c r="C51" s="115" t="s">
        <v>50</v>
      </c>
      <c r="D51" s="34"/>
      <c r="E51" s="34"/>
      <c r="F51" s="34"/>
      <c r="G51" s="34"/>
      <c r="H51" s="34"/>
      <c r="I51" s="44"/>
      <c r="J51" s="44"/>
      <c r="K51" s="22"/>
      <c r="L51" s="23"/>
    </row>
    <row r="52" spans="2:24" x14ac:dyDescent="0.25">
      <c r="B52" s="21"/>
      <c r="C52" s="34"/>
      <c r="D52" s="34"/>
      <c r="E52" s="34"/>
      <c r="F52" s="34"/>
      <c r="G52" s="34"/>
      <c r="H52" s="34"/>
      <c r="I52" s="44"/>
      <c r="J52" s="44"/>
      <c r="K52" s="22"/>
      <c r="L52" s="23"/>
    </row>
    <row r="53" spans="2:24" x14ac:dyDescent="0.25">
      <c r="B53" s="21"/>
      <c r="C53" s="34"/>
      <c r="D53" s="34"/>
      <c r="E53" s="34"/>
      <c r="F53" s="34"/>
      <c r="G53" s="34"/>
      <c r="H53" s="34"/>
      <c r="I53" s="44"/>
      <c r="J53" s="44"/>
      <c r="K53" s="22"/>
      <c r="L53" s="23"/>
    </row>
    <row r="54" spans="2:24" ht="15.75" thickBot="1" x14ac:dyDescent="0.3">
      <c r="B54" s="21"/>
      <c r="C54" s="34"/>
      <c r="D54" s="34"/>
      <c r="E54" s="34"/>
      <c r="F54" s="34"/>
      <c r="G54" s="34"/>
      <c r="H54" s="34"/>
      <c r="I54" s="44"/>
      <c r="J54" s="44"/>
      <c r="K54" s="22"/>
      <c r="L54" s="23"/>
    </row>
    <row r="55" spans="2:24" ht="19.5" thickBot="1" x14ac:dyDescent="0.35">
      <c r="B55" s="21"/>
      <c r="C55" s="103" t="s">
        <v>45</v>
      </c>
      <c r="D55" s="104"/>
      <c r="E55" s="101"/>
      <c r="F55" s="101"/>
      <c r="G55" s="34"/>
      <c r="H55" s="34"/>
      <c r="I55" s="44"/>
      <c r="J55" s="44"/>
      <c r="K55" s="22"/>
      <c r="L55" s="23"/>
    </row>
    <row r="56" spans="2:24" ht="15.75" x14ac:dyDescent="0.25">
      <c r="B56" s="21"/>
      <c r="C56" s="105" t="s">
        <v>39</v>
      </c>
      <c r="D56" s="106"/>
      <c r="E56" s="107"/>
      <c r="F56" s="108"/>
      <c r="G56" s="34"/>
      <c r="H56" s="34"/>
      <c r="I56" s="44"/>
      <c r="J56" s="44"/>
      <c r="K56" s="22"/>
      <c r="L56" s="23"/>
    </row>
    <row r="57" spans="2:24" ht="15.75" x14ac:dyDescent="0.25">
      <c r="B57" s="21"/>
      <c r="C57" s="105" t="s">
        <v>188</v>
      </c>
      <c r="D57" s="106"/>
      <c r="E57" s="106"/>
      <c r="F57" s="109"/>
      <c r="G57" s="34"/>
      <c r="H57" s="34"/>
      <c r="I57" s="44"/>
      <c r="J57" s="44"/>
      <c r="K57" s="22"/>
      <c r="L57" s="23"/>
    </row>
    <row r="58" spans="2:24" ht="15.75" x14ac:dyDescent="0.25">
      <c r="B58" s="21"/>
      <c r="C58" s="105" t="s">
        <v>203</v>
      </c>
      <c r="D58" s="106"/>
      <c r="E58" s="106"/>
      <c r="F58" s="109"/>
      <c r="G58" s="34"/>
      <c r="H58" s="34"/>
      <c r="I58" s="44"/>
      <c r="J58" s="44"/>
      <c r="K58" s="22"/>
      <c r="L58" s="23"/>
    </row>
    <row r="59" spans="2:24" ht="15.75" x14ac:dyDescent="0.25">
      <c r="B59" s="21"/>
      <c r="C59" s="105" t="s">
        <v>204</v>
      </c>
      <c r="D59" s="106"/>
      <c r="E59" s="106"/>
      <c r="F59" s="109"/>
      <c r="G59" s="34"/>
      <c r="H59" s="34"/>
      <c r="I59" s="44"/>
      <c r="J59" s="44"/>
      <c r="K59" s="22"/>
      <c r="L59" s="23"/>
    </row>
    <row r="60" spans="2:24" ht="15.75" x14ac:dyDescent="0.25">
      <c r="B60" s="21"/>
      <c r="C60" s="105" t="s">
        <v>205</v>
      </c>
      <c r="D60" s="106"/>
      <c r="E60" s="106"/>
      <c r="F60" s="109"/>
      <c r="G60" s="34"/>
      <c r="H60" s="34"/>
      <c r="I60" s="44"/>
      <c r="J60" s="44"/>
      <c r="K60" s="22"/>
      <c r="L60" s="23"/>
    </row>
    <row r="61" spans="2:24" ht="16.5" thickBot="1" x14ac:dyDescent="0.3">
      <c r="B61" s="21"/>
      <c r="C61" s="110" t="s">
        <v>206</v>
      </c>
      <c r="D61" s="111"/>
      <c r="E61" s="111"/>
      <c r="F61" s="112"/>
      <c r="G61" s="34"/>
      <c r="H61" s="34"/>
      <c r="I61" s="44"/>
      <c r="J61" s="44"/>
      <c r="K61" s="22"/>
      <c r="L61" s="23"/>
    </row>
    <row r="62" spans="2:24" x14ac:dyDescent="0.25">
      <c r="B62" s="21"/>
      <c r="C62" s="34"/>
      <c r="D62" s="34"/>
      <c r="E62" s="34"/>
      <c r="F62" s="34"/>
      <c r="G62" s="34"/>
      <c r="H62" s="34"/>
      <c r="I62" s="44"/>
      <c r="J62" s="44"/>
      <c r="K62" s="22"/>
      <c r="L62" s="23"/>
    </row>
    <row r="63" spans="2:24" x14ac:dyDescent="0.25">
      <c r="B63" s="21"/>
      <c r="C63" s="34"/>
      <c r="D63" s="34"/>
      <c r="E63" s="34"/>
      <c r="F63" s="34"/>
      <c r="G63" s="34"/>
      <c r="H63" s="34"/>
      <c r="I63" s="44"/>
      <c r="J63" s="44"/>
      <c r="K63" s="22"/>
      <c r="L63" s="23"/>
    </row>
    <row r="64" spans="2:24" x14ac:dyDescent="0.25">
      <c r="B64" s="21"/>
      <c r="C64" s="34"/>
      <c r="D64" s="34"/>
      <c r="E64" s="34"/>
      <c r="F64" s="34"/>
      <c r="G64" s="34"/>
      <c r="H64" s="34"/>
      <c r="I64" s="44"/>
      <c r="J64" s="44"/>
      <c r="K64" s="22"/>
      <c r="L64" s="23"/>
    </row>
    <row r="65" spans="2:16" x14ac:dyDescent="0.25">
      <c r="B65" s="21"/>
      <c r="C65" s="34"/>
      <c r="D65" s="34"/>
      <c r="E65" s="34"/>
      <c r="F65" s="34"/>
      <c r="G65" s="34"/>
      <c r="H65" s="34"/>
      <c r="I65" s="44"/>
      <c r="J65" s="44"/>
      <c r="K65" s="22"/>
      <c r="L65" s="23"/>
    </row>
    <row r="66" spans="2:16" x14ac:dyDescent="0.25">
      <c r="B66" s="21"/>
      <c r="C66" s="34"/>
      <c r="D66" s="34"/>
      <c r="E66" s="34"/>
      <c r="F66" s="34"/>
      <c r="G66" s="34"/>
      <c r="H66" s="34"/>
      <c r="I66" s="44"/>
      <c r="J66" s="44"/>
      <c r="K66" s="22"/>
      <c r="L66" s="23"/>
    </row>
    <row r="67" spans="2:16" x14ac:dyDescent="0.25">
      <c r="B67" s="21"/>
      <c r="C67" s="53"/>
      <c r="D67" s="22"/>
      <c r="E67" s="34"/>
      <c r="F67" s="34"/>
      <c r="G67" s="34"/>
      <c r="H67" s="34"/>
      <c r="I67" s="44"/>
      <c r="J67" s="44"/>
      <c r="K67" s="22"/>
      <c r="L67" s="23"/>
    </row>
    <row r="68" spans="2:16" x14ac:dyDescent="0.25">
      <c r="B68" s="21"/>
      <c r="C68" s="53"/>
      <c r="D68" s="22"/>
      <c r="E68" s="34"/>
      <c r="F68" s="34"/>
      <c r="G68" s="34"/>
      <c r="H68" s="34"/>
      <c r="I68" s="44"/>
      <c r="J68" s="44"/>
      <c r="K68" s="22"/>
      <c r="L68" s="23"/>
    </row>
    <row r="69" spans="2:16" x14ac:dyDescent="0.25">
      <c r="B69" s="21"/>
      <c r="C69" s="53"/>
      <c r="D69" s="22"/>
      <c r="E69" s="34"/>
      <c r="F69" s="34"/>
      <c r="G69" s="34"/>
      <c r="H69" s="34"/>
      <c r="I69" s="44"/>
      <c r="J69" s="44"/>
      <c r="K69" s="22"/>
      <c r="L69" s="23"/>
    </row>
    <row r="70" spans="2:16" x14ac:dyDescent="0.25">
      <c r="B70" s="21"/>
      <c r="C70" s="53"/>
      <c r="D70" s="22"/>
      <c r="E70" s="34"/>
      <c r="F70" s="34"/>
      <c r="G70" s="34"/>
      <c r="H70" s="34"/>
      <c r="I70" s="44"/>
      <c r="J70" s="44"/>
      <c r="K70" s="22"/>
      <c r="L70" s="23"/>
    </row>
    <row r="71" spans="2:16" x14ac:dyDescent="0.25">
      <c r="B71" s="21"/>
      <c r="C71" s="53"/>
      <c r="D71" s="22"/>
      <c r="E71" s="34"/>
      <c r="F71" s="34"/>
      <c r="G71" s="34"/>
      <c r="H71" s="34"/>
      <c r="I71" s="44"/>
      <c r="J71" s="44"/>
      <c r="K71" s="22"/>
      <c r="L71" s="23"/>
    </row>
    <row r="72" spans="2:16" x14ac:dyDescent="0.25">
      <c r="B72" s="21"/>
      <c r="C72" s="53"/>
      <c r="D72" s="22"/>
      <c r="E72" s="34"/>
      <c r="F72" s="34"/>
      <c r="G72" s="34"/>
      <c r="H72" s="34"/>
      <c r="I72" s="44"/>
      <c r="J72" s="44"/>
      <c r="K72" s="22"/>
      <c r="L72" s="23"/>
    </row>
    <row r="73" spans="2:16" s="96" customFormat="1" ht="16.5" thickBot="1" x14ac:dyDescent="0.3">
      <c r="B73" s="97"/>
      <c r="C73" s="98"/>
      <c r="D73" s="98"/>
      <c r="E73" s="98"/>
      <c r="F73" s="98"/>
      <c r="G73" s="98"/>
      <c r="H73" s="98"/>
      <c r="I73" s="98"/>
      <c r="J73" s="98"/>
      <c r="K73" s="98"/>
      <c r="L73" s="99"/>
      <c r="M73" s="45"/>
      <c r="N73" s="45"/>
      <c r="O73" s="45"/>
      <c r="P73" s="45"/>
    </row>
    <row r="74" spans="2:16" ht="15.75" thickBot="1" x14ac:dyDescent="0.3">
      <c r="C74" s="27"/>
      <c r="D74" s="27"/>
      <c r="E74"/>
      <c r="F74"/>
      <c r="G74"/>
      <c r="H74"/>
      <c r="I74"/>
      <c r="M74" s="45"/>
      <c r="N74" s="45"/>
      <c r="O74" s="45"/>
      <c r="P74" s="45"/>
    </row>
    <row r="75" spans="2:16" ht="21.75" thickBot="1" x14ac:dyDescent="0.4">
      <c r="B75" s="72" t="s">
        <v>46</v>
      </c>
      <c r="C75" s="73"/>
      <c r="D75" s="74"/>
      <c r="E75" s="68"/>
      <c r="F75" s="19"/>
      <c r="G75" s="19"/>
      <c r="H75" s="19"/>
      <c r="I75" s="19"/>
      <c r="J75" s="19"/>
      <c r="K75" s="19"/>
      <c r="L75" s="20"/>
      <c r="M75" s="45"/>
      <c r="N75" s="45"/>
      <c r="O75" s="45"/>
      <c r="P75" s="45"/>
    </row>
    <row r="76" spans="2:16" ht="21" customHeight="1" x14ac:dyDescent="0.35">
      <c r="B76" s="100"/>
      <c r="C76" s="101"/>
      <c r="D76" s="101"/>
      <c r="E76" s="390"/>
      <c r="F76" s="390"/>
      <c r="G76" s="391" t="s">
        <v>259</v>
      </c>
      <c r="H76" s="392" t="s">
        <v>258</v>
      </c>
      <c r="I76" s="393"/>
      <c r="J76" s="394"/>
      <c r="K76" s="101"/>
      <c r="L76" s="102"/>
      <c r="M76" s="45"/>
      <c r="N76" s="45"/>
      <c r="O76" s="45"/>
      <c r="P76" s="45"/>
    </row>
    <row r="77" spans="2:16" ht="35.65" customHeight="1" x14ac:dyDescent="0.25">
      <c r="B77" s="100"/>
      <c r="C77" s="115" t="s">
        <v>51</v>
      </c>
      <c r="D77" s="101"/>
      <c r="E77" s="101"/>
      <c r="F77" s="101"/>
      <c r="G77" s="101"/>
      <c r="H77" s="101"/>
      <c r="I77" s="101"/>
      <c r="J77" s="101"/>
      <c r="K77" s="101"/>
      <c r="L77" s="102"/>
      <c r="M77" s="45"/>
      <c r="N77" s="45"/>
      <c r="O77" s="45"/>
      <c r="P77" s="45"/>
    </row>
    <row r="78" spans="2:16" ht="51" customHeight="1" thickBot="1" x14ac:dyDescent="0.3">
      <c r="B78" s="100"/>
      <c r="C78" s="101"/>
      <c r="D78" s="143" t="s">
        <v>109</v>
      </c>
      <c r="E78" s="143" t="s">
        <v>110</v>
      </c>
      <c r="F78" s="143" t="s">
        <v>124</v>
      </c>
      <c r="G78" s="101"/>
      <c r="H78" s="101"/>
      <c r="I78" s="101"/>
      <c r="J78" s="101"/>
      <c r="K78" s="101"/>
      <c r="L78" s="102"/>
      <c r="M78" s="45"/>
      <c r="N78" s="45"/>
      <c r="O78" s="45"/>
      <c r="P78" s="45"/>
    </row>
    <row r="79" spans="2:16" ht="15.75" x14ac:dyDescent="0.25">
      <c r="B79" s="21"/>
      <c r="C79" s="34"/>
      <c r="D79" s="79" t="s">
        <v>8</v>
      </c>
      <c r="E79" s="62" t="s">
        <v>12</v>
      </c>
      <c r="F79" s="63" t="s">
        <v>14</v>
      </c>
      <c r="G79" s="139" t="s">
        <v>106</v>
      </c>
      <c r="H79" s="34"/>
      <c r="I79" s="44"/>
      <c r="J79" s="44"/>
      <c r="K79" s="22"/>
      <c r="L79" s="23"/>
      <c r="M79" s="45"/>
      <c r="N79" s="45"/>
      <c r="O79" s="45"/>
      <c r="P79" s="45"/>
    </row>
    <row r="80" spans="2:16" ht="15.75" x14ac:dyDescent="0.25">
      <c r="B80" s="21"/>
      <c r="C80" s="34"/>
      <c r="D80" s="94" t="s">
        <v>9</v>
      </c>
      <c r="E80" s="90">
        <v>1.25</v>
      </c>
      <c r="F80" s="91">
        <v>4.4400000000000004</v>
      </c>
      <c r="G80" s="34"/>
      <c r="H80" s="34"/>
      <c r="I80" s="44"/>
      <c r="J80" s="44"/>
      <c r="K80" s="22"/>
      <c r="L80" s="23"/>
    </row>
    <row r="81" spans="2:12" ht="15.75" x14ac:dyDescent="0.25">
      <c r="B81" s="21"/>
      <c r="C81" s="34"/>
      <c r="D81" s="94" t="s">
        <v>26</v>
      </c>
      <c r="E81" s="90">
        <v>1.5</v>
      </c>
      <c r="F81" s="91">
        <v>9</v>
      </c>
      <c r="G81" s="34"/>
      <c r="H81" s="34"/>
      <c r="I81" s="44"/>
      <c r="J81" s="44"/>
      <c r="K81" s="22"/>
      <c r="L81" s="23"/>
    </row>
    <row r="82" spans="2:12" ht="15.75" x14ac:dyDescent="0.25">
      <c r="B82" s="21"/>
      <c r="C82" s="34"/>
      <c r="D82" s="94" t="s">
        <v>27</v>
      </c>
      <c r="E82" s="90">
        <v>0.5</v>
      </c>
      <c r="F82" s="91">
        <v>9</v>
      </c>
      <c r="G82" s="34"/>
      <c r="H82" s="34"/>
      <c r="I82" s="44"/>
      <c r="J82" s="44"/>
      <c r="K82" s="22"/>
      <c r="L82" s="23"/>
    </row>
    <row r="83" spans="2:12" ht="15.75" x14ac:dyDescent="0.25">
      <c r="B83" s="21"/>
      <c r="C83" s="34"/>
      <c r="D83" s="94" t="s">
        <v>28</v>
      </c>
      <c r="E83" s="90">
        <v>1</v>
      </c>
      <c r="F83" s="91">
        <v>7</v>
      </c>
      <c r="G83" s="34"/>
      <c r="H83" s="34"/>
      <c r="I83" s="44"/>
      <c r="J83" s="44"/>
      <c r="K83" s="22"/>
      <c r="L83" s="23"/>
    </row>
    <row r="84" spans="2:12" ht="15.75" x14ac:dyDescent="0.25">
      <c r="B84" s="21"/>
      <c r="C84" s="34"/>
      <c r="D84" s="94" t="s">
        <v>29</v>
      </c>
      <c r="E84" s="90">
        <v>1.7</v>
      </c>
      <c r="F84" s="91">
        <v>8.5</v>
      </c>
      <c r="G84" s="34"/>
      <c r="H84" s="34"/>
      <c r="I84" s="44"/>
      <c r="J84" s="44"/>
      <c r="K84" s="22"/>
      <c r="L84" s="23"/>
    </row>
    <row r="85" spans="2:12" ht="15.75" x14ac:dyDescent="0.25">
      <c r="B85" s="21"/>
      <c r="C85" s="34"/>
      <c r="D85" s="94" t="s">
        <v>30</v>
      </c>
      <c r="E85" s="90">
        <v>2.7</v>
      </c>
      <c r="F85" s="91">
        <v>8</v>
      </c>
      <c r="G85" s="34"/>
      <c r="H85" s="34"/>
      <c r="I85" s="44"/>
      <c r="J85" s="44"/>
      <c r="K85" s="22"/>
      <c r="L85" s="23"/>
    </row>
    <row r="86" spans="2:12" ht="15.75" x14ac:dyDescent="0.25">
      <c r="B86" s="21"/>
      <c r="C86" s="34"/>
      <c r="D86" s="94" t="s">
        <v>31</v>
      </c>
      <c r="E86" s="90">
        <v>1.3</v>
      </c>
      <c r="F86" s="91">
        <v>7</v>
      </c>
      <c r="G86" s="34"/>
      <c r="H86" s="34"/>
      <c r="I86" s="44"/>
      <c r="J86" s="44"/>
      <c r="K86" s="22"/>
      <c r="L86" s="23"/>
    </row>
    <row r="87" spans="2:12" ht="15.75" x14ac:dyDescent="0.25">
      <c r="B87" s="21"/>
      <c r="C87" s="34"/>
      <c r="D87" s="94" t="s">
        <v>33</v>
      </c>
      <c r="E87" s="90">
        <v>5</v>
      </c>
      <c r="F87" s="91">
        <v>18</v>
      </c>
      <c r="G87" s="34"/>
      <c r="H87" s="34"/>
      <c r="I87" s="44"/>
      <c r="J87" s="44"/>
      <c r="K87" s="22"/>
      <c r="L87" s="23"/>
    </row>
    <row r="88" spans="2:12" ht="16.5" thickBot="1" x14ac:dyDescent="0.3">
      <c r="B88" s="21"/>
      <c r="C88" s="34"/>
      <c r="D88" s="95" t="s">
        <v>32</v>
      </c>
      <c r="E88" s="92">
        <v>0.3</v>
      </c>
      <c r="F88" s="93">
        <v>4</v>
      </c>
      <c r="G88" s="34"/>
      <c r="H88" s="34"/>
      <c r="I88" s="44"/>
      <c r="J88" s="22"/>
      <c r="K88" s="22"/>
      <c r="L88" s="23"/>
    </row>
    <row r="89" spans="2:12" x14ac:dyDescent="0.25">
      <c r="B89" s="21"/>
      <c r="C89" s="53"/>
      <c r="D89" s="22"/>
      <c r="E89" s="34"/>
      <c r="F89" s="34"/>
      <c r="G89" s="34"/>
      <c r="H89" s="34"/>
      <c r="I89" s="44"/>
      <c r="J89" s="22"/>
      <c r="K89" s="22"/>
      <c r="L89" s="23"/>
    </row>
    <row r="90" spans="2:12" ht="18" x14ac:dyDescent="0.25">
      <c r="B90" s="21"/>
      <c r="C90" s="115" t="s">
        <v>53</v>
      </c>
      <c r="D90" s="101"/>
      <c r="E90" s="101"/>
      <c r="F90" s="101"/>
      <c r="G90" s="101"/>
      <c r="H90" s="34"/>
      <c r="I90" s="44"/>
      <c r="J90" s="22"/>
      <c r="K90" s="22"/>
      <c r="L90" s="23"/>
    </row>
    <row r="91" spans="2:12" ht="18" x14ac:dyDescent="0.25">
      <c r="B91" s="21"/>
      <c r="C91" s="115" t="s">
        <v>166</v>
      </c>
      <c r="D91" s="101"/>
      <c r="E91" s="101"/>
      <c r="F91" s="101"/>
      <c r="G91" s="101"/>
      <c r="H91" s="34"/>
      <c r="I91" s="44"/>
      <c r="J91" s="22"/>
      <c r="K91" s="22"/>
      <c r="L91" s="23"/>
    </row>
    <row r="92" spans="2:12" x14ac:dyDescent="0.25">
      <c r="B92" s="21"/>
      <c r="C92" s="53"/>
      <c r="D92" s="22"/>
      <c r="E92" s="34"/>
      <c r="F92" s="34"/>
      <c r="G92" s="34"/>
      <c r="H92" s="121" t="s">
        <v>64</v>
      </c>
      <c r="I92" s="122"/>
      <c r="J92" s="22"/>
      <c r="K92" s="22"/>
      <c r="L92" s="23"/>
    </row>
    <row r="93" spans="2:12" ht="15.75" thickBot="1" x14ac:dyDescent="0.3">
      <c r="B93" s="21"/>
      <c r="C93" s="34"/>
      <c r="D93" s="142" t="s">
        <v>111</v>
      </c>
      <c r="E93" s="34"/>
      <c r="F93" s="34"/>
      <c r="G93" s="118" t="s">
        <v>63</v>
      </c>
      <c r="H93" s="120"/>
      <c r="I93" s="119" t="s">
        <v>65</v>
      </c>
      <c r="J93" s="119" t="s">
        <v>66</v>
      </c>
      <c r="K93" s="119" t="s">
        <v>67</v>
      </c>
      <c r="L93" s="23"/>
    </row>
    <row r="94" spans="2:12" s="45" customFormat="1" ht="16.5" thickBot="1" x14ac:dyDescent="0.25">
      <c r="B94" s="21"/>
      <c r="C94" s="60"/>
      <c r="D94" s="61" t="s">
        <v>8</v>
      </c>
      <c r="E94" s="62" t="s">
        <v>10</v>
      </c>
      <c r="F94" s="62" t="s">
        <v>13</v>
      </c>
      <c r="G94" s="62" t="s">
        <v>12</v>
      </c>
      <c r="H94" s="62" t="s">
        <v>14</v>
      </c>
      <c r="I94" s="80" t="s">
        <v>21</v>
      </c>
      <c r="J94" s="80" t="s">
        <v>22</v>
      </c>
      <c r="K94" s="81" t="s">
        <v>23</v>
      </c>
      <c r="L94" s="59"/>
    </row>
    <row r="95" spans="2:12" s="45" customFormat="1" ht="15.75" x14ac:dyDescent="0.2">
      <c r="B95" s="21"/>
      <c r="C95" s="64" t="s">
        <v>25</v>
      </c>
      <c r="D95" s="75" t="s">
        <v>28</v>
      </c>
      <c r="E95" s="76">
        <v>1500000</v>
      </c>
      <c r="F95" s="76">
        <v>400000</v>
      </c>
      <c r="G95" s="82">
        <f>VLOOKUP($D95,$D$80:$F$88,2,FALSE)</f>
        <v>1</v>
      </c>
      <c r="H95" s="82">
        <f>VLOOKUP($D95,$D$80:$F$88,3,FALSE)</f>
        <v>7</v>
      </c>
      <c r="I95" s="88">
        <f>E95*G95</f>
        <v>1500000</v>
      </c>
      <c r="J95" s="88">
        <f>H95*F95</f>
        <v>2800000</v>
      </c>
      <c r="K95" s="166">
        <f>AVERAGE(I95:J95)</f>
        <v>2150000</v>
      </c>
      <c r="L95" s="59"/>
    </row>
    <row r="96" spans="2:12" s="45" customFormat="1" ht="16.5" thickBot="1" x14ac:dyDescent="0.25">
      <c r="B96" s="21"/>
      <c r="C96" s="66" t="s">
        <v>34</v>
      </c>
      <c r="D96" s="77" t="s">
        <v>27</v>
      </c>
      <c r="E96" s="78">
        <v>500000</v>
      </c>
      <c r="F96" s="78">
        <v>125000</v>
      </c>
      <c r="G96" s="84">
        <f>VLOOKUP($D96,$D$80:$F$88,2,FALSE)</f>
        <v>0.5</v>
      </c>
      <c r="H96" s="84">
        <f>VLOOKUP($D96,$D$80:$F$88,3,FALSE)</f>
        <v>9</v>
      </c>
      <c r="I96" s="89">
        <f>E96*G96</f>
        <v>250000</v>
      </c>
      <c r="J96" s="89">
        <f>H96*F96</f>
        <v>1125000</v>
      </c>
      <c r="K96" s="167">
        <f>AVERAGE(I96:J96)</f>
        <v>687500</v>
      </c>
      <c r="L96" s="59"/>
    </row>
    <row r="97" spans="2:12" ht="15.75" thickBot="1" x14ac:dyDescent="0.3">
      <c r="B97" s="21"/>
      <c r="C97" s="53"/>
      <c r="D97" s="116" t="s">
        <v>183</v>
      </c>
      <c r="E97" s="117"/>
      <c r="F97" s="34"/>
      <c r="G97" s="140" t="s">
        <v>107</v>
      </c>
      <c r="H97" s="34"/>
      <c r="I97" s="34"/>
      <c r="J97" s="22"/>
      <c r="K97" s="165" t="s">
        <v>125</v>
      </c>
      <c r="L97" s="23"/>
    </row>
    <row r="98" spans="2:12" x14ac:dyDescent="0.25">
      <c r="B98" s="21"/>
      <c r="C98" s="53"/>
      <c r="D98" s="22"/>
      <c r="E98" s="34"/>
      <c r="F98" s="34"/>
      <c r="G98" s="34"/>
      <c r="H98" s="141" t="s">
        <v>108</v>
      </c>
      <c r="I98" s="44"/>
      <c r="J98" s="22"/>
      <c r="K98" s="22"/>
      <c r="L98" s="23"/>
    </row>
    <row r="99" spans="2:12" ht="15" customHeight="1" thickBot="1" x14ac:dyDescent="0.3">
      <c r="B99" s="24"/>
      <c r="C99" s="54"/>
      <c r="D99" s="25"/>
      <c r="E99" s="56"/>
      <c r="F99" s="56"/>
      <c r="G99" s="56"/>
      <c r="H99" s="56"/>
      <c r="I99" s="58"/>
      <c r="J99" s="25"/>
      <c r="K99" s="25"/>
      <c r="L99" s="26"/>
    </row>
  </sheetData>
  <dataValidations count="1">
    <dataValidation type="list" allowBlank="1" showInputMessage="1" showErrorMessage="1" sqref="D95:D96" xr:uid="{00000000-0002-0000-0100-000000000000}">
      <formula1>$D$80:$D$88</formula1>
    </dataValidation>
  </dataValidations>
  <hyperlinks>
    <hyperlink ref="H76" r:id="rId1" display="https://twitter.com/juanmacias/status/956606538386374656" xr:uid="{00000000-0004-0000-0100-000000000000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S85"/>
  <sheetViews>
    <sheetView zoomScaleNormal="100" workbookViewId="0">
      <selection activeCell="I70" sqref="I70"/>
    </sheetView>
  </sheetViews>
  <sheetFormatPr baseColWidth="10" defaultColWidth="9.140625" defaultRowHeight="15" x14ac:dyDescent="0.25"/>
  <cols>
    <col min="1" max="1" width="3.5703125" style="45" customWidth="1"/>
    <col min="2" max="2" width="3.42578125" style="45" customWidth="1"/>
    <col min="3" max="3" width="47.7109375" style="45" customWidth="1"/>
    <col min="4" max="4" width="22.28515625" style="37" customWidth="1"/>
    <col min="5" max="5" width="18.7109375" style="37" customWidth="1"/>
    <col min="6" max="6" width="21.5703125" style="37" customWidth="1"/>
    <col min="7" max="7" width="21.42578125" style="37" customWidth="1"/>
    <col min="8" max="8" width="22.85546875" style="37" customWidth="1"/>
    <col min="9" max="9" width="18.7109375" style="45" customWidth="1"/>
    <col min="10" max="10" width="19.5703125" style="45" customWidth="1"/>
    <col min="11" max="11" width="3.5703125" style="45" customWidth="1"/>
    <col min="12" max="12" width="9.140625" style="45"/>
    <col min="13" max="13" width="17.7109375" style="45" bestFit="1" customWidth="1"/>
    <col min="14" max="15" width="16.7109375" style="45" bestFit="1" customWidth="1"/>
    <col min="16" max="16" width="15.5703125" style="45" bestFit="1" customWidth="1"/>
    <col min="17" max="18" width="9.140625" style="45"/>
    <col min="19" max="19" width="9.42578125" style="45" bestFit="1" customWidth="1"/>
    <col min="20" max="16384" width="9.140625" style="45"/>
  </cols>
  <sheetData>
    <row r="1" spans="1:15" ht="15.75" thickBot="1" x14ac:dyDescent="0.3">
      <c r="B1" s="307"/>
    </row>
    <row r="2" spans="1:15" ht="23.25" customHeight="1" thickBot="1" x14ac:dyDescent="0.3">
      <c r="B2" s="69" t="s">
        <v>98</v>
      </c>
      <c r="C2" s="67"/>
      <c r="D2" s="71"/>
      <c r="E2" s="71"/>
      <c r="F2" s="71"/>
      <c r="G2" s="315"/>
    </row>
    <row r="3" spans="1:15" ht="15.75" thickBot="1" x14ac:dyDescent="0.3">
      <c r="B3" s="307"/>
    </row>
    <row r="4" spans="1:15" s="319" customFormat="1" ht="18.75" x14ac:dyDescent="0.25">
      <c r="A4" s="52"/>
      <c r="B4" s="316" t="s">
        <v>0</v>
      </c>
      <c r="C4" s="46"/>
      <c r="D4" s="41"/>
      <c r="E4" s="41"/>
      <c r="F4" s="41"/>
      <c r="G4" s="41"/>
      <c r="H4" s="41"/>
      <c r="I4" s="50"/>
      <c r="J4" s="50"/>
      <c r="K4" s="317"/>
      <c r="L4" s="41"/>
      <c r="M4" s="41"/>
      <c r="N4" s="41"/>
      <c r="O4" s="318"/>
    </row>
    <row r="5" spans="1:15" s="319" customFormat="1" ht="18.75" x14ac:dyDescent="0.25">
      <c r="A5" s="52"/>
      <c r="B5" s="320" t="s">
        <v>172</v>
      </c>
      <c r="C5" s="47"/>
      <c r="D5" s="38"/>
      <c r="E5" s="38"/>
      <c r="F5" s="38"/>
      <c r="G5" s="321" t="s">
        <v>126</v>
      </c>
      <c r="H5" s="38"/>
      <c r="I5" s="47"/>
      <c r="J5" s="47"/>
      <c r="K5" s="322"/>
      <c r="L5" s="38"/>
      <c r="M5" s="38"/>
      <c r="N5" s="38"/>
      <c r="O5" s="323"/>
    </row>
    <row r="6" spans="1:15" ht="282" customHeight="1" thickBot="1" x14ac:dyDescent="0.3">
      <c r="A6" s="49"/>
      <c r="B6" s="324"/>
      <c r="C6" s="48"/>
      <c r="D6" s="39"/>
      <c r="E6" s="39"/>
      <c r="F6" s="39"/>
      <c r="G6" s="325" t="s">
        <v>171</v>
      </c>
      <c r="H6" s="39"/>
      <c r="I6" s="48"/>
      <c r="J6" s="48"/>
      <c r="K6" s="326"/>
      <c r="L6" s="42"/>
      <c r="M6" s="42"/>
      <c r="N6" s="42"/>
      <c r="O6" s="327"/>
    </row>
    <row r="7" spans="1:15" x14ac:dyDescent="0.25">
      <c r="A7" s="49"/>
      <c r="B7" s="49"/>
      <c r="C7" s="49"/>
      <c r="D7" s="40"/>
      <c r="E7" s="40"/>
      <c r="F7" s="40"/>
      <c r="G7" s="40"/>
      <c r="H7" s="40"/>
      <c r="I7" s="49"/>
      <c r="J7" s="49"/>
      <c r="K7" s="328"/>
    </row>
    <row r="8" spans="1:15" ht="15.75" thickBot="1" x14ac:dyDescent="0.3"/>
    <row r="9" spans="1:15" ht="21.75" thickBot="1" x14ac:dyDescent="0.3">
      <c r="B9" s="329" t="s">
        <v>85</v>
      </c>
      <c r="C9" s="73"/>
      <c r="D9" s="315"/>
      <c r="E9" s="57"/>
      <c r="F9" s="57"/>
      <c r="G9" s="57"/>
      <c r="H9" s="57"/>
      <c r="I9" s="330"/>
      <c r="J9" s="330"/>
      <c r="K9" s="331"/>
    </row>
    <row r="10" spans="1:15" x14ac:dyDescent="0.25">
      <c r="B10" s="332"/>
      <c r="C10" s="53"/>
      <c r="D10" s="44"/>
      <c r="E10" s="44"/>
      <c r="F10" s="44"/>
      <c r="G10" s="44"/>
      <c r="H10" s="44"/>
      <c r="I10" s="53"/>
      <c r="J10" s="53"/>
      <c r="K10" s="333"/>
    </row>
    <row r="11" spans="1:15" x14ac:dyDescent="0.25">
      <c r="B11" s="332"/>
      <c r="C11" s="113" t="s">
        <v>94</v>
      </c>
      <c r="D11" s="44"/>
      <c r="E11" s="44"/>
      <c r="F11" s="44"/>
      <c r="G11" s="44"/>
      <c r="H11" s="44"/>
      <c r="I11" s="53"/>
      <c r="J11" s="53"/>
      <c r="K11" s="333"/>
    </row>
    <row r="12" spans="1:15" x14ac:dyDescent="0.25">
      <c r="B12" s="332"/>
      <c r="C12" s="113"/>
      <c r="D12" s="44"/>
      <c r="E12" s="44"/>
      <c r="F12" s="44"/>
      <c r="G12" s="44"/>
      <c r="H12" s="44"/>
      <c r="I12" s="53"/>
      <c r="J12" s="53"/>
      <c r="K12" s="333"/>
    </row>
    <row r="13" spans="1:15" ht="15.75" x14ac:dyDescent="0.25">
      <c r="B13" s="332"/>
      <c r="C13" s="113" t="s">
        <v>232</v>
      </c>
      <c r="D13" s="44"/>
      <c r="E13" s="44"/>
      <c r="F13" s="44"/>
      <c r="G13" s="44"/>
      <c r="H13" s="44"/>
      <c r="I13" s="53"/>
      <c r="J13" s="53"/>
      <c r="K13" s="333"/>
    </row>
    <row r="14" spans="1:15" ht="15.75" x14ac:dyDescent="0.25">
      <c r="B14" s="332"/>
      <c r="C14" s="113"/>
      <c r="D14" s="113" t="s">
        <v>88</v>
      </c>
      <c r="E14" s="44"/>
      <c r="F14" s="44"/>
      <c r="G14" s="44"/>
      <c r="H14" s="44"/>
      <c r="I14" s="53"/>
      <c r="J14" s="53"/>
      <c r="K14" s="333"/>
    </row>
    <row r="15" spans="1:15" ht="15.75" x14ac:dyDescent="0.25">
      <c r="B15" s="332"/>
      <c r="C15" s="113"/>
      <c r="D15" s="113" t="s">
        <v>170</v>
      </c>
      <c r="E15" s="44"/>
      <c r="F15" s="44"/>
      <c r="G15" s="44"/>
      <c r="H15" s="44"/>
      <c r="I15" s="53"/>
      <c r="J15" s="53"/>
      <c r="K15" s="333"/>
    </row>
    <row r="16" spans="1:15" ht="15.75" x14ac:dyDescent="0.25">
      <c r="B16" s="332"/>
      <c r="C16" s="375" t="s">
        <v>227</v>
      </c>
      <c r="D16" s="386" t="s">
        <v>207</v>
      </c>
      <c r="E16" s="44"/>
      <c r="F16" s="44"/>
      <c r="G16" s="44"/>
      <c r="H16" s="44"/>
      <c r="I16" s="53"/>
      <c r="J16" s="53"/>
      <c r="K16" s="333"/>
    </row>
    <row r="17" spans="2:19" ht="15.75" x14ac:dyDescent="0.25">
      <c r="B17" s="332"/>
      <c r="C17" s="375" t="s">
        <v>228</v>
      </c>
      <c r="D17" s="386" t="s">
        <v>239</v>
      </c>
      <c r="E17" s="44"/>
      <c r="F17" s="244" t="s">
        <v>236</v>
      </c>
      <c r="G17" s="44"/>
      <c r="H17" s="44"/>
      <c r="I17" s="53"/>
      <c r="J17" s="53"/>
      <c r="K17" s="333"/>
    </row>
    <row r="18" spans="2:19" x14ac:dyDescent="0.25">
      <c r="B18" s="332"/>
      <c r="C18" s="113"/>
      <c r="D18" s="44"/>
      <c r="E18" s="44"/>
      <c r="F18" s="44"/>
      <c r="G18" s="44"/>
      <c r="H18" s="44"/>
      <c r="I18" s="53"/>
      <c r="J18" s="53"/>
      <c r="K18" s="333"/>
    </row>
    <row r="19" spans="2:19" ht="17.25" customHeight="1" x14ac:dyDescent="0.25">
      <c r="B19" s="332"/>
      <c r="C19" s="113" t="s">
        <v>237</v>
      </c>
      <c r="D19" s="44"/>
      <c r="E19" s="44"/>
      <c r="F19" s="372"/>
      <c r="G19" s="44"/>
      <c r="H19" s="44"/>
      <c r="I19" s="53"/>
      <c r="J19" s="53"/>
      <c r="K19" s="333"/>
    </row>
    <row r="20" spans="2:19" x14ac:dyDescent="0.25">
      <c r="B20" s="332"/>
      <c r="C20" s="113"/>
      <c r="D20" s="44"/>
      <c r="E20" s="44"/>
      <c r="F20" s="44"/>
      <c r="G20" s="44"/>
      <c r="H20" s="44"/>
      <c r="I20" s="53"/>
      <c r="J20" s="53"/>
      <c r="K20" s="333"/>
    </row>
    <row r="21" spans="2:19" ht="15.75" x14ac:dyDescent="0.25">
      <c r="B21" s="332"/>
      <c r="C21" s="113" t="s">
        <v>95</v>
      </c>
      <c r="D21" s="44"/>
      <c r="E21" s="44"/>
      <c r="F21" s="44"/>
      <c r="G21" s="44"/>
      <c r="H21" s="44"/>
      <c r="I21" s="53"/>
      <c r="J21" s="53"/>
      <c r="K21" s="333"/>
    </row>
    <row r="22" spans="2:19" ht="15.75" thickBot="1" x14ac:dyDescent="0.3">
      <c r="B22" s="332"/>
      <c r="C22" s="113"/>
      <c r="D22" s="44"/>
      <c r="E22" s="44"/>
      <c r="F22" s="44"/>
      <c r="G22" s="334" t="s">
        <v>99</v>
      </c>
      <c r="H22" s="335" t="s">
        <v>100</v>
      </c>
      <c r="I22" s="53"/>
      <c r="J22" s="53"/>
      <c r="K22" s="333"/>
    </row>
    <row r="23" spans="2:19" ht="16.5" thickBot="1" x14ac:dyDescent="0.3">
      <c r="B23" s="332"/>
      <c r="C23" s="336"/>
      <c r="D23" s="62" t="s">
        <v>173</v>
      </c>
      <c r="E23" s="62" t="s">
        <v>10</v>
      </c>
      <c r="F23" s="62" t="s">
        <v>194</v>
      </c>
      <c r="G23" s="62" t="s">
        <v>174</v>
      </c>
      <c r="H23" s="63" t="s">
        <v>195</v>
      </c>
      <c r="I23" s="35"/>
      <c r="J23" s="35"/>
      <c r="K23" s="59"/>
      <c r="M23" s="45" t="s">
        <v>242</v>
      </c>
      <c r="N23" s="45" t="s">
        <v>10</v>
      </c>
      <c r="O23" s="45" t="s">
        <v>240</v>
      </c>
      <c r="P23" s="45" t="s">
        <v>241</v>
      </c>
    </row>
    <row r="24" spans="2:19" ht="16.5" thickBot="1" x14ac:dyDescent="0.3">
      <c r="B24" s="332"/>
      <c r="C24" s="129" t="s">
        <v>84</v>
      </c>
      <c r="D24" s="365"/>
      <c r="E24" s="365"/>
      <c r="F24" s="365"/>
      <c r="G24" s="84"/>
      <c r="H24" s="85"/>
      <c r="I24" s="35"/>
      <c r="J24" s="35"/>
      <c r="K24" s="59"/>
      <c r="M24" s="384">
        <v>142810000000</v>
      </c>
      <c r="N24" s="384">
        <v>38632000000</v>
      </c>
      <c r="O24" s="384">
        <v>21578000000</v>
      </c>
      <c r="P24" s="384">
        <v>5866000000</v>
      </c>
      <c r="Q24" s="385">
        <f>M24/N24</f>
        <v>3.6966763305032098</v>
      </c>
      <c r="R24" s="385">
        <f>M24/O24</f>
        <v>6.618314950412457</v>
      </c>
      <c r="S24" s="385">
        <f>M24/P24</f>
        <v>24.345380156836004</v>
      </c>
    </row>
    <row r="25" spans="2:19" x14ac:dyDescent="0.25">
      <c r="B25" s="332"/>
      <c r="C25" s="44"/>
      <c r="D25" s="141" t="s">
        <v>215</v>
      </c>
      <c r="E25" s="44"/>
      <c r="F25" s="44"/>
      <c r="G25" s="44"/>
      <c r="H25" s="44"/>
      <c r="I25" s="44"/>
      <c r="J25" s="53"/>
      <c r="K25" s="333"/>
    </row>
    <row r="26" spans="2:19" x14ac:dyDescent="0.25">
      <c r="B26" s="332"/>
      <c r="C26" s="113" t="s">
        <v>200</v>
      </c>
      <c r="D26" s="44"/>
      <c r="E26" s="44"/>
      <c r="F26" s="44"/>
      <c r="G26" s="44"/>
      <c r="H26" s="44"/>
      <c r="I26" s="53"/>
      <c r="J26" s="53"/>
      <c r="K26" s="333"/>
    </row>
    <row r="27" spans="2:19" ht="15.75" x14ac:dyDescent="0.25">
      <c r="B27" s="332"/>
      <c r="C27" s="36"/>
      <c r="D27" s="44"/>
      <c r="E27" s="44"/>
      <c r="F27" s="44"/>
      <c r="G27" s="44"/>
      <c r="H27" s="44"/>
      <c r="I27" s="53"/>
      <c r="J27" s="53"/>
      <c r="K27" s="333"/>
    </row>
    <row r="28" spans="2:19" ht="15.75" x14ac:dyDescent="0.25">
      <c r="B28" s="332"/>
      <c r="C28" s="113" t="s">
        <v>214</v>
      </c>
      <c r="D28" s="44"/>
      <c r="E28" s="44"/>
      <c r="F28" s="44"/>
      <c r="G28" s="44"/>
      <c r="H28" s="44"/>
      <c r="I28" s="53"/>
      <c r="J28" s="53"/>
      <c r="K28" s="333"/>
    </row>
    <row r="29" spans="2:19" ht="15.75" x14ac:dyDescent="0.25">
      <c r="B29" s="332"/>
      <c r="C29" s="36"/>
      <c r="D29" s="337" t="s">
        <v>229</v>
      </c>
      <c r="E29" s="44"/>
      <c r="F29" s="44"/>
      <c r="G29" s="44"/>
      <c r="H29" s="244" t="s">
        <v>127</v>
      </c>
      <c r="I29" s="53"/>
      <c r="J29" s="53"/>
      <c r="K29" s="333"/>
    </row>
    <row r="30" spans="2:19" ht="15.75" x14ac:dyDescent="0.25">
      <c r="B30" s="332"/>
      <c r="C30" s="36"/>
      <c r="D30" s="44"/>
      <c r="E30" s="44"/>
      <c r="F30" s="44"/>
      <c r="G30" s="44"/>
      <c r="H30" s="44"/>
      <c r="I30" s="53"/>
      <c r="J30" s="53"/>
      <c r="K30" s="333"/>
    </row>
    <row r="31" spans="2:19" ht="16.5" thickBot="1" x14ac:dyDescent="0.3">
      <c r="B31" s="332"/>
      <c r="C31" s="36"/>
      <c r="D31" s="44"/>
      <c r="E31" s="44"/>
      <c r="F31" s="334" t="s">
        <v>101</v>
      </c>
      <c r="G31" s="334" t="s">
        <v>102</v>
      </c>
      <c r="H31" s="334" t="s">
        <v>103</v>
      </c>
      <c r="I31" s="334" t="s">
        <v>104</v>
      </c>
      <c r="J31" s="334" t="s">
        <v>105</v>
      </c>
      <c r="K31" s="333"/>
    </row>
    <row r="32" spans="2:19" ht="16.5" thickBot="1" x14ac:dyDescent="0.3">
      <c r="B32" s="332"/>
      <c r="C32" s="336"/>
      <c r="D32" s="62" t="s">
        <v>10</v>
      </c>
      <c r="E32" s="62" t="s">
        <v>194</v>
      </c>
      <c r="F32" s="245" t="s">
        <v>174</v>
      </c>
      <c r="G32" s="245" t="s">
        <v>195</v>
      </c>
      <c r="H32" s="62" t="s">
        <v>177</v>
      </c>
      <c r="I32" s="245" t="s">
        <v>196</v>
      </c>
      <c r="J32" s="63" t="s">
        <v>23</v>
      </c>
      <c r="K32" s="59"/>
    </row>
    <row r="33" spans="2:11" ht="15.75" x14ac:dyDescent="0.25">
      <c r="B33" s="332"/>
      <c r="C33" s="64" t="s">
        <v>231</v>
      </c>
      <c r="D33" s="289"/>
      <c r="E33" s="289"/>
      <c r="F33" s="135">
        <f t="shared" ref="F33:G35" si="0">G$24</f>
        <v>0</v>
      </c>
      <c r="G33" s="135">
        <f t="shared" si="0"/>
        <v>0</v>
      </c>
      <c r="H33" s="279"/>
      <c r="I33" s="279"/>
      <c r="J33" s="381" t="e">
        <f>AVERAGE(H33:I33)</f>
        <v>#DIV/0!</v>
      </c>
      <c r="K33" s="59"/>
    </row>
    <row r="34" spans="2:11" ht="15.75" x14ac:dyDescent="0.25">
      <c r="B34" s="332"/>
      <c r="C34" s="64" t="s">
        <v>89</v>
      </c>
      <c r="D34" s="289"/>
      <c r="E34" s="289"/>
      <c r="F34" s="135">
        <f t="shared" si="0"/>
        <v>0</v>
      </c>
      <c r="G34" s="135">
        <f t="shared" si="0"/>
        <v>0</v>
      </c>
      <c r="H34" s="279"/>
      <c r="I34" s="279"/>
      <c r="J34" s="381" t="e">
        <f>AVERAGE(H34:I34)</f>
        <v>#DIV/0!</v>
      </c>
      <c r="K34" s="59"/>
    </row>
    <row r="35" spans="2:11" ht="16.5" thickBot="1" x14ac:dyDescent="0.3">
      <c r="B35" s="332"/>
      <c r="C35" s="66" t="s">
        <v>90</v>
      </c>
      <c r="D35" s="291"/>
      <c r="E35" s="291"/>
      <c r="F35" s="84">
        <f t="shared" si="0"/>
        <v>0</v>
      </c>
      <c r="G35" s="84">
        <f t="shared" si="0"/>
        <v>0</v>
      </c>
      <c r="H35" s="280"/>
      <c r="I35" s="280"/>
      <c r="J35" s="382" t="e">
        <f>AVERAGE(H35:I35)</f>
        <v>#DIV/0!</v>
      </c>
      <c r="K35" s="59"/>
    </row>
    <row r="36" spans="2:11" x14ac:dyDescent="0.25">
      <c r="B36" s="332"/>
      <c r="C36" s="53"/>
      <c r="D36" s="44"/>
      <c r="E36" s="44"/>
      <c r="F36" s="44"/>
      <c r="G36" s="44"/>
      <c r="H36" s="44"/>
      <c r="I36" s="44"/>
      <c r="J36" s="53"/>
      <c r="K36" s="333"/>
    </row>
    <row r="37" spans="2:11" ht="15.75" x14ac:dyDescent="0.25">
      <c r="B37" s="332"/>
      <c r="C37" s="223" t="s">
        <v>202</v>
      </c>
      <c r="D37" s="338" t="s">
        <v>201</v>
      </c>
      <c r="E37" s="44"/>
      <c r="F37" s="44"/>
      <c r="G37" s="44"/>
      <c r="H37" s="44"/>
      <c r="I37" s="44"/>
      <c r="J37" s="53"/>
      <c r="K37" s="333"/>
    </row>
    <row r="38" spans="2:11" x14ac:dyDescent="0.25">
      <c r="B38" s="332"/>
      <c r="C38" s="53"/>
      <c r="D38" s="383" t="s">
        <v>243</v>
      </c>
      <c r="E38" s="44"/>
      <c r="F38" s="44"/>
      <c r="G38" s="44"/>
      <c r="H38" s="44"/>
      <c r="I38" s="44"/>
      <c r="J38" s="53"/>
      <c r="K38" s="333"/>
    </row>
    <row r="39" spans="2:11" x14ac:dyDescent="0.25">
      <c r="B39" s="332"/>
      <c r="C39" s="44"/>
      <c r="D39" s="44"/>
      <c r="E39" s="44"/>
      <c r="F39" s="44"/>
      <c r="G39" s="44"/>
      <c r="H39" s="44"/>
      <c r="I39" s="44"/>
      <c r="J39" s="53"/>
      <c r="K39" s="333"/>
    </row>
    <row r="40" spans="2:11" ht="15.75" x14ac:dyDescent="0.25">
      <c r="B40" s="332"/>
      <c r="C40" s="113" t="s">
        <v>92</v>
      </c>
      <c r="D40" s="44"/>
      <c r="E40" s="44"/>
      <c r="F40" s="44"/>
      <c r="G40" s="44"/>
      <c r="H40" s="44"/>
      <c r="I40" s="44"/>
      <c r="J40" s="53"/>
      <c r="K40" s="333"/>
    </row>
    <row r="41" spans="2:11" ht="18" x14ac:dyDescent="0.25">
      <c r="B41" s="332"/>
      <c r="C41" s="128"/>
      <c r="D41" s="113" t="s">
        <v>91</v>
      </c>
      <c r="E41" s="44"/>
      <c r="F41" s="44"/>
      <c r="G41" s="44"/>
      <c r="H41" s="44"/>
      <c r="I41" s="44"/>
      <c r="J41" s="53"/>
      <c r="K41" s="333"/>
    </row>
    <row r="42" spans="2:11" ht="18" x14ac:dyDescent="0.25">
      <c r="B42" s="332"/>
      <c r="C42" s="128"/>
      <c r="D42" s="113" t="s">
        <v>96</v>
      </c>
      <c r="E42" s="44"/>
      <c r="F42" s="44"/>
      <c r="G42" s="44"/>
      <c r="H42" s="44"/>
      <c r="I42" s="44"/>
      <c r="J42" s="53"/>
      <c r="K42" s="333"/>
    </row>
    <row r="43" spans="2:11" ht="18" x14ac:dyDescent="0.25">
      <c r="B43" s="332"/>
      <c r="C43" s="128"/>
      <c r="D43" s="113"/>
      <c r="E43" s="44"/>
      <c r="F43" s="44"/>
      <c r="G43" s="44"/>
      <c r="H43" s="44"/>
      <c r="I43" s="44"/>
      <c r="J43" s="53"/>
      <c r="K43" s="333"/>
    </row>
    <row r="44" spans="2:11" ht="15.75" thickBot="1" x14ac:dyDescent="0.3">
      <c r="B44" s="339"/>
      <c r="C44" s="132"/>
      <c r="D44" s="132"/>
      <c r="E44" s="132"/>
      <c r="F44" s="132"/>
      <c r="G44" s="132"/>
      <c r="H44" s="132"/>
      <c r="I44" s="132"/>
      <c r="J44" s="340"/>
      <c r="K44" s="336"/>
    </row>
    <row r="45" spans="2:11" ht="15.75" thickBot="1" x14ac:dyDescent="0.3"/>
    <row r="46" spans="2:11" ht="19.5" customHeight="1" thickBot="1" x14ac:dyDescent="0.3">
      <c r="B46" s="341" t="s">
        <v>118</v>
      </c>
      <c r="C46" s="155"/>
      <c r="D46" s="342"/>
      <c r="E46" s="145"/>
      <c r="F46" s="145"/>
      <c r="G46" s="145"/>
      <c r="H46" s="145"/>
      <c r="I46" s="145"/>
      <c r="J46" s="343"/>
      <c r="K46" s="344"/>
    </row>
    <row r="47" spans="2:11" ht="14.25" customHeight="1" x14ac:dyDescent="0.25">
      <c r="B47" s="332"/>
      <c r="C47" s="128"/>
      <c r="D47" s="113"/>
      <c r="E47" s="44"/>
      <c r="F47" s="44"/>
      <c r="G47" s="44"/>
      <c r="H47" s="44"/>
      <c r="I47" s="44"/>
      <c r="J47" s="53"/>
      <c r="K47" s="333"/>
    </row>
    <row r="48" spans="2:11" ht="14.25" customHeight="1" x14ac:dyDescent="0.25">
      <c r="B48" s="332"/>
      <c r="C48" s="113" t="s">
        <v>247</v>
      </c>
      <c r="D48" s="113"/>
      <c r="E48" s="44"/>
      <c r="F48" s="44"/>
      <c r="G48" s="44"/>
      <c r="H48" s="44"/>
      <c r="I48" s="44"/>
      <c r="J48" s="53"/>
      <c r="K48" s="333"/>
    </row>
    <row r="49" spans="2:14" ht="14.25" customHeight="1" x14ac:dyDescent="0.25">
      <c r="B49" s="332"/>
      <c r="C49" s="113" t="s">
        <v>112</v>
      </c>
      <c r="D49" s="113"/>
      <c r="E49" s="44"/>
      <c r="F49" s="44"/>
      <c r="G49" s="44"/>
      <c r="H49" s="44"/>
      <c r="I49" s="44"/>
      <c r="J49" s="53"/>
      <c r="K49" s="333"/>
    </row>
    <row r="50" spans="2:14" s="314" customFormat="1" ht="14.25" customHeight="1" x14ac:dyDescent="0.25">
      <c r="B50" s="311"/>
      <c r="C50" s="113"/>
      <c r="D50" s="113"/>
      <c r="E50" s="148"/>
      <c r="F50" s="148"/>
      <c r="G50" s="148"/>
      <c r="H50" s="148"/>
      <c r="I50" s="148"/>
      <c r="J50" s="113"/>
      <c r="K50" s="313"/>
    </row>
    <row r="51" spans="2:14" s="314" customFormat="1" ht="14.25" customHeight="1" x14ac:dyDescent="0.25">
      <c r="B51" s="311"/>
      <c r="C51" s="113" t="s">
        <v>246</v>
      </c>
      <c r="D51" s="113"/>
      <c r="E51" s="148"/>
      <c r="F51" s="148"/>
      <c r="G51" s="148"/>
      <c r="H51" s="148"/>
      <c r="I51" s="148"/>
      <c r="J51" s="113"/>
      <c r="K51" s="313"/>
    </row>
    <row r="52" spans="2:14" s="314" customFormat="1" ht="14.25" customHeight="1" x14ac:dyDescent="0.25">
      <c r="B52" s="311"/>
      <c r="C52" s="113"/>
      <c r="D52" s="386" t="s">
        <v>207</v>
      </c>
      <c r="E52" s="148"/>
      <c r="F52" s="148"/>
      <c r="G52" s="148"/>
      <c r="H52" s="148"/>
      <c r="I52" s="148"/>
      <c r="J52" s="113"/>
      <c r="K52" s="313"/>
    </row>
    <row r="53" spans="2:14" s="314" customFormat="1" ht="14.25" customHeight="1" x14ac:dyDescent="0.25">
      <c r="B53" s="311"/>
      <c r="C53" s="148"/>
      <c r="D53" s="148"/>
      <c r="E53" s="345"/>
      <c r="F53" s="148"/>
      <c r="G53" s="148"/>
      <c r="H53" s="148"/>
      <c r="I53" s="148"/>
      <c r="J53" s="113"/>
      <c r="K53" s="313"/>
    </row>
    <row r="54" spans="2:14" s="314" customFormat="1" ht="14.25" customHeight="1" x14ac:dyDescent="0.25">
      <c r="B54" s="311"/>
      <c r="C54" s="308" t="s">
        <v>249</v>
      </c>
      <c r="D54" s="162"/>
      <c r="E54" s="162"/>
      <c r="F54" s="345"/>
      <c r="G54" s="371"/>
      <c r="H54" s="345"/>
      <c r="I54" s="148"/>
      <c r="J54" s="113"/>
      <c r="K54" s="313"/>
    </row>
    <row r="55" spans="2:14" s="314" customFormat="1" ht="14.25" customHeight="1" x14ac:dyDescent="0.25">
      <c r="B55" s="311"/>
      <c r="C55" s="113"/>
      <c r="D55" s="386" t="s">
        <v>245</v>
      </c>
      <c r="E55" s="345"/>
      <c r="F55" s="345"/>
      <c r="G55" s="345"/>
      <c r="H55" s="148"/>
      <c r="I55" s="148"/>
      <c r="J55" s="113"/>
      <c r="K55" s="313"/>
    </row>
    <row r="56" spans="2:14" ht="18.75" x14ac:dyDescent="0.25">
      <c r="B56" s="332"/>
      <c r="C56" s="113"/>
      <c r="D56" s="162"/>
      <c r="E56" s="376" t="s">
        <v>234</v>
      </c>
      <c r="F56" s="345"/>
      <c r="G56" s="345"/>
      <c r="H56" s="345"/>
      <c r="I56" s="53"/>
      <c r="J56" s="53"/>
      <c r="K56" s="333"/>
    </row>
    <row r="57" spans="2:14" s="314" customFormat="1" ht="14.25" customHeight="1" x14ac:dyDescent="0.25">
      <c r="B57" s="311"/>
      <c r="C57" s="113"/>
      <c r="D57" s="243" t="s">
        <v>216</v>
      </c>
      <c r="E57" s="244" t="s">
        <v>244</v>
      </c>
      <c r="F57" s="148"/>
      <c r="G57" s="148"/>
      <c r="H57" s="148"/>
      <c r="I57" s="148"/>
      <c r="J57" s="113"/>
      <c r="K57" s="313"/>
    </row>
    <row r="58" spans="2:14" s="314" customFormat="1" ht="14.25" customHeight="1" x14ac:dyDescent="0.25">
      <c r="B58" s="311"/>
      <c r="C58" s="113"/>
      <c r="D58" s="243" t="s">
        <v>233</v>
      </c>
      <c r="E58" s="244" t="s">
        <v>230</v>
      </c>
      <c r="F58" s="148"/>
      <c r="G58" s="148"/>
      <c r="H58" s="148"/>
      <c r="I58" s="148"/>
      <c r="J58" s="113"/>
      <c r="K58" s="313"/>
    </row>
    <row r="59" spans="2:14" s="314" customFormat="1" ht="14.25" customHeight="1" x14ac:dyDescent="0.25">
      <c r="B59" s="311"/>
      <c r="C59" s="113" t="s">
        <v>213</v>
      </c>
      <c r="D59" s="113"/>
      <c r="E59" s="148"/>
      <c r="F59" s="148"/>
      <c r="G59" s="148"/>
      <c r="H59" s="148"/>
      <c r="I59" s="148"/>
      <c r="J59" s="113"/>
      <c r="K59" s="313"/>
    </row>
    <row r="60" spans="2:14" s="314" customFormat="1" ht="14.25" customHeight="1" x14ac:dyDescent="0.25">
      <c r="B60" s="311"/>
      <c r="C60" s="308" t="s">
        <v>248</v>
      </c>
      <c r="D60" s="113"/>
      <c r="E60" s="148"/>
      <c r="F60" s="148"/>
      <c r="G60" s="148"/>
      <c r="H60" s="148"/>
      <c r="I60" s="148"/>
      <c r="J60" s="113"/>
      <c r="K60" s="313"/>
    </row>
    <row r="61" spans="2:14" s="314" customFormat="1" ht="14.25" customHeight="1" thickBot="1" x14ac:dyDescent="0.3">
      <c r="B61" s="311"/>
      <c r="C61" s="113"/>
      <c r="D61" s="113"/>
      <c r="E61" s="148"/>
      <c r="F61" s="148"/>
      <c r="G61" s="148"/>
      <c r="H61" s="148"/>
      <c r="I61" s="148"/>
      <c r="J61" s="113"/>
      <c r="K61" s="313"/>
    </row>
    <row r="62" spans="2:14" ht="16.5" thickBot="1" x14ac:dyDescent="0.3">
      <c r="B62" s="332"/>
      <c r="C62" s="336"/>
      <c r="D62" s="62" t="s">
        <v>173</v>
      </c>
      <c r="E62" s="62" t="s">
        <v>10</v>
      </c>
      <c r="F62" s="251" t="s">
        <v>194</v>
      </c>
      <c r="G62" s="252" t="s">
        <v>174</v>
      </c>
      <c r="H62" s="246" t="s">
        <v>195</v>
      </c>
      <c r="I62" s="148"/>
      <c r="J62" s="35"/>
      <c r="K62" s="313"/>
      <c r="L62" s="307"/>
      <c r="M62" s="388" t="s">
        <v>251</v>
      </c>
      <c r="N62" s="387" t="s">
        <v>250</v>
      </c>
    </row>
    <row r="63" spans="2:14" ht="15.75" x14ac:dyDescent="0.25">
      <c r="B63" s="332"/>
      <c r="C63" s="64" t="s">
        <v>210</v>
      </c>
      <c r="D63" s="287"/>
      <c r="E63" s="288"/>
      <c r="F63" s="288"/>
      <c r="G63" s="253"/>
      <c r="H63" s="83" t="e">
        <f>D63/F63</f>
        <v>#DIV/0!</v>
      </c>
      <c r="I63" s="148"/>
      <c r="J63" s="35"/>
      <c r="K63" s="313"/>
      <c r="N63" s="387" t="s">
        <v>252</v>
      </c>
    </row>
    <row r="64" spans="2:14" ht="15.75" x14ac:dyDescent="0.25">
      <c r="B64" s="332"/>
      <c r="C64" s="64" t="s">
        <v>197</v>
      </c>
      <c r="D64" s="289"/>
      <c r="E64" s="289"/>
      <c r="F64" s="290"/>
      <c r="G64" s="255"/>
      <c r="H64" s="247"/>
      <c r="I64" s="148"/>
      <c r="J64" s="35"/>
      <c r="K64" s="313"/>
    </row>
    <row r="65" spans="2:11" ht="16.5" thickBot="1" x14ac:dyDescent="0.3">
      <c r="B65" s="332"/>
      <c r="C65" s="66" t="s">
        <v>187</v>
      </c>
      <c r="D65" s="291"/>
      <c r="E65" s="291"/>
      <c r="F65" s="292"/>
      <c r="G65" s="254"/>
      <c r="H65" s="85"/>
      <c r="I65" s="148"/>
      <c r="J65" s="35"/>
      <c r="K65" s="313"/>
    </row>
    <row r="66" spans="2:11" s="314" customFormat="1" ht="14.25" customHeight="1" thickBot="1" x14ac:dyDescent="0.3">
      <c r="B66" s="311"/>
      <c r="C66" s="113"/>
      <c r="D66" s="113"/>
      <c r="E66" s="148"/>
      <c r="F66" s="148"/>
      <c r="G66" s="148"/>
      <c r="H66" s="148"/>
      <c r="I66" s="148"/>
      <c r="J66" s="113"/>
      <c r="K66" s="313"/>
    </row>
    <row r="67" spans="2:11" s="314" customFormat="1" ht="14.25" customHeight="1" thickBot="1" x14ac:dyDescent="0.3">
      <c r="B67" s="311"/>
      <c r="C67" s="113"/>
      <c r="D67" s="113"/>
      <c r="E67" s="162" t="s">
        <v>217</v>
      </c>
      <c r="F67" s="250" t="s">
        <v>175</v>
      </c>
      <c r="G67" s="248" t="e">
        <f>AVERAGE(G63:G65)</f>
        <v>#DIV/0!</v>
      </c>
      <c r="H67" s="249" t="e">
        <f>AVERAGE(H63:H65)</f>
        <v>#DIV/0!</v>
      </c>
      <c r="I67" s="312" t="s">
        <v>176</v>
      </c>
      <c r="J67" s="113"/>
      <c r="K67" s="313"/>
    </row>
    <row r="68" spans="2:11" s="314" customFormat="1" ht="14.25" customHeight="1" thickBot="1" x14ac:dyDescent="0.3">
      <c r="B68" s="311"/>
      <c r="C68" s="113"/>
      <c r="D68" s="113"/>
      <c r="E68" s="148"/>
      <c r="F68" s="148"/>
      <c r="G68" s="148"/>
      <c r="H68" s="148"/>
      <c r="I68" s="148"/>
      <c r="J68" s="113"/>
      <c r="K68" s="313"/>
    </row>
    <row r="69" spans="2:11" ht="16.5" thickBot="1" x14ac:dyDescent="0.3">
      <c r="B69" s="332"/>
      <c r="C69" s="333"/>
      <c r="D69" s="281" t="s">
        <v>10</v>
      </c>
      <c r="E69" s="282" t="s">
        <v>194</v>
      </c>
      <c r="F69" s="283" t="s">
        <v>174</v>
      </c>
      <c r="G69" s="284" t="s">
        <v>195</v>
      </c>
      <c r="H69" s="285" t="s">
        <v>178</v>
      </c>
      <c r="I69" s="286" t="s">
        <v>196</v>
      </c>
      <c r="J69" s="113"/>
      <c r="K69" s="59"/>
    </row>
    <row r="70" spans="2:11" ht="15.75" x14ac:dyDescent="0.25">
      <c r="B70" s="332"/>
      <c r="C70" s="79" t="s">
        <v>114</v>
      </c>
      <c r="D70" s="293"/>
      <c r="E70" s="293"/>
      <c r="F70" s="86" t="e">
        <f>G$67</f>
        <v>#DIV/0!</v>
      </c>
      <c r="G70" s="86" t="e">
        <f>H$67</f>
        <v>#DIV/0!</v>
      </c>
      <c r="H70" s="377"/>
      <c r="I70" s="378"/>
      <c r="J70" s="113"/>
      <c r="K70" s="59"/>
    </row>
    <row r="71" spans="2:11" ht="16.5" thickBot="1" x14ac:dyDescent="0.3">
      <c r="B71" s="332"/>
      <c r="C71" s="66" t="s">
        <v>209</v>
      </c>
      <c r="D71" s="291"/>
      <c r="E71" s="291"/>
      <c r="F71" s="84" t="e">
        <f>G$67</f>
        <v>#DIV/0!</v>
      </c>
      <c r="G71" s="84" t="e">
        <f>H$67</f>
        <v>#DIV/0!</v>
      </c>
      <c r="H71" s="379"/>
      <c r="I71" s="380"/>
      <c r="J71" s="113"/>
      <c r="K71" s="59"/>
    </row>
    <row r="72" spans="2:11" s="314" customFormat="1" ht="14.25" customHeight="1" x14ac:dyDescent="0.25">
      <c r="B72" s="311"/>
      <c r="C72" s="113"/>
      <c r="D72" s="113"/>
      <c r="E72" s="148"/>
      <c r="F72" s="347" t="s">
        <v>179</v>
      </c>
      <c r="G72" s="148"/>
      <c r="H72" s="347" t="s">
        <v>180</v>
      </c>
      <c r="I72" s="148"/>
      <c r="J72" s="113"/>
      <c r="K72" s="313"/>
    </row>
    <row r="73" spans="2:11" s="314" customFormat="1" ht="14.25" customHeight="1" x14ac:dyDescent="0.25">
      <c r="B73" s="311"/>
      <c r="C73" s="113"/>
      <c r="D73" s="113"/>
      <c r="E73" s="148"/>
      <c r="F73" s="148"/>
      <c r="G73" s="148"/>
      <c r="H73" s="148"/>
      <c r="I73" s="148"/>
      <c r="J73" s="113"/>
      <c r="K73" s="313"/>
    </row>
    <row r="74" spans="2:11" s="314" customFormat="1" ht="14.25" customHeight="1" x14ac:dyDescent="0.25">
      <c r="B74" s="311"/>
      <c r="C74" s="113" t="s">
        <v>113</v>
      </c>
      <c r="D74" s="113"/>
      <c r="E74" s="148"/>
      <c r="F74" s="148"/>
      <c r="G74" s="148"/>
      <c r="H74" s="148"/>
      <c r="I74" s="148"/>
      <c r="J74" s="113"/>
      <c r="K74" s="313"/>
    </row>
    <row r="75" spans="2:11" s="314" customFormat="1" ht="14.25" customHeight="1" thickBot="1" x14ac:dyDescent="0.3">
      <c r="B75" s="311"/>
      <c r="C75" s="113"/>
      <c r="D75" s="113"/>
      <c r="E75" s="148"/>
      <c r="F75" s="148"/>
      <c r="G75" s="148"/>
      <c r="H75" s="148"/>
      <c r="I75" s="148"/>
      <c r="J75" s="113"/>
      <c r="K75" s="313"/>
    </row>
    <row r="76" spans="2:11" s="314" customFormat="1" ht="14.25" customHeight="1" thickBot="1" x14ac:dyDescent="0.3">
      <c r="B76" s="311"/>
      <c r="C76" s="113"/>
      <c r="D76" s="159"/>
      <c r="E76" s="348" t="s">
        <v>116</v>
      </c>
      <c r="F76" s="348" t="s">
        <v>117</v>
      </c>
      <c r="G76" s="370" t="s">
        <v>226</v>
      </c>
      <c r="H76" s="370"/>
      <c r="I76" s="148"/>
      <c r="J76" s="113"/>
      <c r="K76" s="313"/>
    </row>
    <row r="77" spans="2:11" s="314" customFormat="1" ht="14.25" customHeight="1" x14ac:dyDescent="0.25">
      <c r="B77" s="311"/>
      <c r="C77" s="113"/>
      <c r="D77" s="160" t="s">
        <v>114</v>
      </c>
      <c r="E77" s="349"/>
      <c r="F77" s="350"/>
      <c r="G77" s="350"/>
      <c r="H77" s="148"/>
      <c r="I77" s="148"/>
      <c r="J77" s="113"/>
      <c r="K77" s="313"/>
    </row>
    <row r="78" spans="2:11" s="314" customFormat="1" ht="14.25" customHeight="1" thickBot="1" x14ac:dyDescent="0.3">
      <c r="B78" s="311"/>
      <c r="C78" s="113"/>
      <c r="D78" s="161" t="s">
        <v>115</v>
      </c>
      <c r="E78" s="351"/>
      <c r="F78" s="352"/>
      <c r="G78" s="352"/>
      <c r="H78" s="148"/>
      <c r="I78" s="148"/>
      <c r="J78" s="113"/>
      <c r="K78" s="313"/>
    </row>
    <row r="79" spans="2:11" s="314" customFormat="1" ht="14.25" customHeight="1" x14ac:dyDescent="0.25">
      <c r="B79" s="311"/>
      <c r="C79" s="113"/>
      <c r="D79" s="113"/>
      <c r="E79" s="148"/>
      <c r="F79" s="148"/>
      <c r="G79" s="148"/>
      <c r="H79" s="148"/>
      <c r="I79" s="148"/>
      <c r="J79" s="113"/>
      <c r="K79" s="313"/>
    </row>
    <row r="80" spans="2:11" s="314" customFormat="1" ht="14.25" customHeight="1" x14ac:dyDescent="0.25">
      <c r="B80" s="311"/>
      <c r="C80" s="113"/>
      <c r="D80" s="113"/>
      <c r="E80" s="148"/>
      <c r="F80" s="308" t="s">
        <v>211</v>
      </c>
      <c r="G80" s="308"/>
      <c r="H80" s="148"/>
      <c r="I80" s="148"/>
      <c r="J80" s="113"/>
      <c r="K80" s="313"/>
    </row>
    <row r="81" spans="2:11" s="314" customFormat="1" ht="14.25" customHeight="1" x14ac:dyDescent="0.25">
      <c r="B81" s="311"/>
      <c r="C81" s="162" t="s">
        <v>256</v>
      </c>
      <c r="D81" s="113"/>
      <c r="E81" s="148"/>
      <c r="F81" s="148"/>
      <c r="G81" s="148"/>
      <c r="H81" s="148"/>
      <c r="I81" s="148"/>
      <c r="J81" s="113"/>
      <c r="K81" s="313"/>
    </row>
    <row r="82" spans="2:11" s="314" customFormat="1" ht="14.25" customHeight="1" x14ac:dyDescent="0.25">
      <c r="B82" s="311"/>
      <c r="C82" s="243" t="s">
        <v>257</v>
      </c>
      <c r="D82" s="158" t="s">
        <v>255</v>
      </c>
      <c r="E82" s="148"/>
      <c r="F82" s="148"/>
      <c r="G82" s="148"/>
      <c r="H82" s="148"/>
      <c r="I82" s="148"/>
      <c r="J82" s="113"/>
      <c r="K82" s="313"/>
    </row>
    <row r="83" spans="2:11" s="314" customFormat="1" ht="14.25" customHeight="1" x14ac:dyDescent="0.25">
      <c r="B83" s="311"/>
      <c r="C83" s="243" t="s">
        <v>238</v>
      </c>
      <c r="D83" s="158" t="s">
        <v>208</v>
      </c>
      <c r="E83" s="148"/>
      <c r="F83" s="148"/>
      <c r="G83" s="148"/>
      <c r="H83" s="148"/>
      <c r="I83" s="148"/>
      <c r="J83" s="113"/>
      <c r="K83" s="313"/>
    </row>
    <row r="84" spans="2:11" s="314" customFormat="1" ht="14.25" customHeight="1" x14ac:dyDescent="0.25">
      <c r="B84" s="311"/>
      <c r="C84" s="243" t="s">
        <v>254</v>
      </c>
      <c r="D84" s="158" t="s">
        <v>253</v>
      </c>
      <c r="E84" s="148"/>
      <c r="F84" s="148"/>
      <c r="G84" s="148"/>
      <c r="H84" s="148"/>
      <c r="I84" s="148"/>
      <c r="J84" s="113"/>
      <c r="K84" s="313"/>
    </row>
    <row r="85" spans="2:11" s="314" customFormat="1" ht="14.25" customHeight="1" thickBot="1" x14ac:dyDescent="0.3">
      <c r="B85" s="353"/>
      <c r="C85" s="151"/>
      <c r="D85" s="151"/>
      <c r="E85" s="151"/>
      <c r="F85" s="151"/>
      <c r="G85" s="151"/>
      <c r="H85" s="151"/>
      <c r="I85" s="151"/>
      <c r="J85" s="354"/>
      <c r="K85" s="355"/>
    </row>
  </sheetData>
  <hyperlinks>
    <hyperlink ref="D82" r:id="rId1" xr:uid="{00000000-0004-0000-0200-000000000000}"/>
    <hyperlink ref="H29" r:id="rId2" xr:uid="{00000000-0004-0000-0200-000001000000}"/>
    <hyperlink ref="E57" r:id="rId3" xr:uid="{00000000-0004-0000-0200-000002000000}"/>
    <hyperlink ref="G5" r:id="rId4" xr:uid="{00000000-0004-0000-0200-000003000000}"/>
    <hyperlink ref="G6" r:id="rId5" xr:uid="{00000000-0004-0000-0200-000004000000}"/>
    <hyperlink ref="D37" r:id="rId6" xr:uid="{00000000-0004-0000-0200-000005000000}"/>
    <hyperlink ref="E58" r:id="rId7" xr:uid="{00000000-0004-0000-0200-000007000000}"/>
    <hyperlink ref="F17" r:id="rId8" xr:uid="{00000000-0004-0000-0200-000009000000}"/>
    <hyperlink ref="D17" r:id="rId9" xr:uid="{28604A43-63C0-4BF5-A4A3-1ABC368F3B7A}"/>
    <hyperlink ref="D38" r:id="rId10" xr:uid="{6A3F2A3B-A6E2-43AD-BA43-02D81C12C6E3}"/>
    <hyperlink ref="D55" r:id="rId11" xr:uid="{9B90A1F8-B6A1-4794-8F3E-7BAE89F700F5}"/>
    <hyperlink ref="D52" r:id="rId12" xr:uid="{972E2C90-6074-4921-89B1-CCF3F884B8A1}"/>
    <hyperlink ref="N62" r:id="rId13" xr:uid="{1F24AE63-0053-4A71-9991-E667C68195E1}"/>
    <hyperlink ref="N63" r:id="rId14" xr:uid="{1E9E33BF-F9E4-4FB9-8F76-059962D9C99B}"/>
    <hyperlink ref="D84" r:id="rId15" xr:uid="{D2F7AF65-3B38-46A3-936F-CB22B269568C}"/>
  </hyperlinks>
  <pageMargins left="0.7" right="0.7" top="0.75" bottom="0.75" header="0.3" footer="0.3"/>
  <pageSetup paperSize="9" orientation="portrait" r:id="rId16"/>
  <drawing r:id="rId1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P92"/>
  <sheetViews>
    <sheetView zoomScale="70" zoomScaleNormal="70" workbookViewId="0"/>
  </sheetViews>
  <sheetFormatPr baseColWidth="10" defaultColWidth="9.140625" defaultRowHeight="15" x14ac:dyDescent="0.25"/>
  <cols>
    <col min="1" max="1" width="3.5703125" customWidth="1"/>
    <col min="2" max="2" width="3.42578125" customWidth="1"/>
    <col min="3" max="3" width="15.140625" style="45" customWidth="1"/>
    <col min="4" max="4" width="30.5703125" customWidth="1"/>
    <col min="5" max="5" width="17.7109375" style="27" customWidth="1"/>
    <col min="6" max="6" width="18.7109375" style="27" customWidth="1"/>
    <col min="7" max="7" width="21.5703125" style="27" customWidth="1"/>
    <col min="8" max="8" width="21.42578125" style="27" customWidth="1"/>
    <col min="9" max="9" width="22.85546875" style="37" customWidth="1"/>
    <col min="10" max="10" width="18.7109375" customWidth="1"/>
    <col min="11" max="11" width="19.5703125" customWidth="1"/>
    <col min="12" max="12" width="5.5703125" customWidth="1"/>
  </cols>
  <sheetData>
    <row r="1" spans="1:12" ht="16.5" thickBot="1" x14ac:dyDescent="0.3">
      <c r="B1" s="1"/>
      <c r="D1" s="2"/>
    </row>
    <row r="2" spans="1:12" ht="23.25" customHeight="1" thickBot="1" x14ac:dyDescent="0.3">
      <c r="B2" s="69" t="s">
        <v>71</v>
      </c>
      <c r="C2" s="67"/>
      <c r="D2" s="70"/>
      <c r="E2" s="71"/>
      <c r="F2" s="71"/>
      <c r="G2" s="124"/>
      <c r="H2" s="68"/>
    </row>
    <row r="3" spans="1:12" ht="16.5" thickBot="1" x14ac:dyDescent="0.3">
      <c r="B3" s="1"/>
      <c r="D3" s="2"/>
    </row>
    <row r="4" spans="1:12" s="7" customFormat="1" ht="18.75" x14ac:dyDescent="0.3">
      <c r="A4" s="3"/>
      <c r="B4" s="4" t="s">
        <v>0</v>
      </c>
      <c r="C4" s="46"/>
      <c r="D4" s="5"/>
      <c r="E4" s="31"/>
      <c r="F4" s="31"/>
      <c r="G4" s="31"/>
      <c r="H4" s="31"/>
      <c r="I4" s="41"/>
      <c r="J4" s="5"/>
      <c r="K4" s="5"/>
      <c r="L4" s="6"/>
    </row>
    <row r="5" spans="1:12" s="7" customFormat="1" ht="18.75" x14ac:dyDescent="0.3">
      <c r="A5" s="3"/>
      <c r="B5" s="125" t="s">
        <v>184</v>
      </c>
      <c r="C5" s="47"/>
      <c r="D5" s="9"/>
      <c r="E5" s="28"/>
      <c r="F5" s="28"/>
      <c r="G5" s="28"/>
      <c r="H5" s="28"/>
      <c r="I5" s="38"/>
      <c r="J5" s="9"/>
      <c r="K5" s="9"/>
      <c r="L5" s="10"/>
    </row>
    <row r="6" spans="1:12" s="7" customFormat="1" ht="18.75" x14ac:dyDescent="0.3">
      <c r="A6" s="3"/>
      <c r="B6" s="125" t="s">
        <v>185</v>
      </c>
      <c r="C6" s="47"/>
      <c r="D6" s="9"/>
      <c r="E6" s="28"/>
      <c r="F6" s="28"/>
      <c r="G6" s="28"/>
      <c r="H6" s="309" t="s">
        <v>186</v>
      </c>
      <c r="I6" s="38"/>
      <c r="J6" s="9"/>
      <c r="K6" s="9"/>
      <c r="L6" s="10"/>
    </row>
    <row r="7" spans="1:12" s="7" customFormat="1" ht="18.75" x14ac:dyDescent="0.3">
      <c r="A7" s="3"/>
      <c r="B7" s="125" t="s">
        <v>72</v>
      </c>
      <c r="C7" s="47"/>
      <c r="D7" s="9"/>
      <c r="E7" s="28"/>
      <c r="F7" s="28"/>
      <c r="G7" s="28"/>
      <c r="H7" s="28"/>
      <c r="I7" s="38"/>
      <c r="J7" s="9"/>
      <c r="K7" s="9"/>
      <c r="L7" s="10"/>
    </row>
    <row r="8" spans="1:12" s="7" customFormat="1" ht="18.75" x14ac:dyDescent="0.3">
      <c r="A8" s="3"/>
      <c r="B8" s="125"/>
      <c r="C8" s="47"/>
      <c r="D8" s="9"/>
      <c r="E8" s="28"/>
      <c r="F8" s="28"/>
      <c r="G8" s="28"/>
      <c r="H8" s="28"/>
      <c r="I8" s="38"/>
      <c r="J8" s="9"/>
      <c r="K8" s="9"/>
      <c r="L8" s="10"/>
    </row>
    <row r="9" spans="1:12" ht="18" x14ac:dyDescent="0.25">
      <c r="B9" s="125"/>
      <c r="C9" s="267" t="s">
        <v>191</v>
      </c>
      <c r="D9" s="169"/>
      <c r="E9" s="170"/>
      <c r="F9" s="170"/>
      <c r="G9" s="170"/>
      <c r="H9" s="170"/>
      <c r="I9" s="171"/>
      <c r="J9" s="172"/>
      <c r="K9" s="9"/>
      <c r="L9" s="10"/>
    </row>
    <row r="10" spans="1:12" ht="18.75" x14ac:dyDescent="0.3">
      <c r="B10" s="125"/>
      <c r="C10" s="268"/>
      <c r="D10" s="278" t="s">
        <v>123</v>
      </c>
      <c r="E10" s="173"/>
      <c r="F10" s="173"/>
      <c r="G10" s="173"/>
      <c r="H10" s="173"/>
      <c r="I10" s="174"/>
      <c r="J10" s="175"/>
      <c r="K10" s="9"/>
      <c r="L10" s="10"/>
    </row>
    <row r="11" spans="1:12" ht="16.5" thickBot="1" x14ac:dyDescent="0.3">
      <c r="A11" s="11"/>
      <c r="B11" s="12"/>
      <c r="C11" s="48"/>
      <c r="D11" s="13"/>
      <c r="E11" s="29"/>
      <c r="F11" s="29"/>
      <c r="G11" s="29"/>
      <c r="H11" s="29"/>
      <c r="I11" s="39"/>
      <c r="J11" s="13"/>
      <c r="K11" s="13"/>
      <c r="L11" s="14"/>
    </row>
    <row r="12" spans="1:12" x14ac:dyDescent="0.25">
      <c r="A12" s="11"/>
      <c r="B12" s="11"/>
      <c r="C12" s="49"/>
      <c r="D12" s="11"/>
      <c r="E12" s="30"/>
      <c r="F12" s="30"/>
      <c r="G12" s="30"/>
      <c r="H12" s="30"/>
      <c r="I12" s="40"/>
      <c r="J12" s="11"/>
      <c r="K12" s="11"/>
      <c r="L12" s="15"/>
    </row>
    <row r="13" spans="1:12" ht="15.75" thickBot="1" x14ac:dyDescent="0.3"/>
    <row r="14" spans="1:12" ht="21.75" thickBot="1" x14ac:dyDescent="0.4">
      <c r="B14" s="72" t="s">
        <v>74</v>
      </c>
      <c r="C14" s="73"/>
      <c r="D14" s="74"/>
      <c r="E14" s="68"/>
      <c r="F14" s="55"/>
      <c r="G14" s="55"/>
      <c r="H14" s="55"/>
      <c r="I14" s="57"/>
      <c r="J14" s="19"/>
      <c r="K14" s="19"/>
      <c r="L14" s="20"/>
    </row>
    <row r="15" spans="1:12" x14ac:dyDescent="0.25">
      <c r="B15" s="21"/>
      <c r="C15" s="53"/>
      <c r="D15" s="22"/>
      <c r="E15" s="34"/>
      <c r="F15" s="34"/>
      <c r="G15" s="34"/>
      <c r="H15" s="34"/>
      <c r="I15" s="44"/>
      <c r="J15" s="22"/>
      <c r="K15" s="22"/>
      <c r="L15" s="23"/>
    </row>
    <row r="16" spans="1:12" ht="18" x14ac:dyDescent="0.25">
      <c r="B16" s="127" t="s">
        <v>76</v>
      </c>
      <c r="C16" s="53"/>
      <c r="D16" s="22"/>
      <c r="E16" s="34"/>
      <c r="F16" s="34"/>
      <c r="G16" s="34"/>
      <c r="H16" s="34"/>
      <c r="I16" s="44"/>
      <c r="J16" s="22"/>
      <c r="K16" s="22"/>
      <c r="L16" s="23"/>
    </row>
    <row r="17" spans="2:12" ht="18.75" x14ac:dyDescent="0.25">
      <c r="B17" s="21"/>
      <c r="C17" s="126" t="s">
        <v>73</v>
      </c>
      <c r="D17" s="22"/>
      <c r="E17" s="34"/>
      <c r="F17" s="34"/>
      <c r="G17" s="34"/>
      <c r="H17" s="34"/>
      <c r="I17" s="44"/>
      <c r="J17" s="22"/>
      <c r="K17" s="22"/>
      <c r="L17" s="23"/>
    </row>
    <row r="18" spans="2:12" x14ac:dyDescent="0.25">
      <c r="B18" s="21"/>
      <c r="C18" s="53"/>
      <c r="D18" s="22"/>
      <c r="E18" s="34"/>
      <c r="F18" s="34"/>
      <c r="G18" s="34"/>
      <c r="H18" s="34"/>
      <c r="I18" s="44"/>
      <c r="J18" s="22"/>
      <c r="K18" s="22"/>
      <c r="L18" s="23"/>
    </row>
    <row r="19" spans="2:12" ht="18" x14ac:dyDescent="0.25">
      <c r="B19" s="127" t="s">
        <v>77</v>
      </c>
      <c r="C19" s="53"/>
      <c r="D19" s="22"/>
      <c r="E19" s="34"/>
      <c r="F19" s="34"/>
      <c r="G19" s="34"/>
      <c r="H19" s="34"/>
      <c r="I19" s="44"/>
      <c r="J19" s="22"/>
      <c r="K19" s="22"/>
      <c r="L19" s="23"/>
    </row>
    <row r="20" spans="2:12" ht="18.75" x14ac:dyDescent="0.25">
      <c r="B20" s="21"/>
      <c r="C20" s="126" t="s">
        <v>75</v>
      </c>
      <c r="D20" s="22"/>
      <c r="E20" s="34"/>
      <c r="F20" s="34"/>
      <c r="G20" s="34"/>
      <c r="H20" s="34"/>
      <c r="I20" s="44"/>
      <c r="J20" s="22"/>
      <c r="K20" s="22"/>
      <c r="L20" s="23"/>
    </row>
    <row r="21" spans="2:12" x14ac:dyDescent="0.25">
      <c r="B21" s="21"/>
      <c r="C21" s="53"/>
      <c r="D21" s="22"/>
      <c r="E21" s="34"/>
      <c r="F21" s="34"/>
      <c r="G21" s="34"/>
      <c r="H21" s="34"/>
      <c r="I21" s="44"/>
      <c r="J21" s="22"/>
      <c r="K21" s="22"/>
      <c r="L21" s="23"/>
    </row>
    <row r="22" spans="2:12" x14ac:dyDescent="0.25">
      <c r="B22" s="21"/>
      <c r="C22" s="113" t="s">
        <v>129</v>
      </c>
      <c r="D22" s="22"/>
      <c r="E22" s="34"/>
      <c r="F22" s="34"/>
      <c r="G22" s="34"/>
      <c r="H22" s="34"/>
      <c r="I22" s="44"/>
      <c r="J22" s="22"/>
      <c r="K22" s="22"/>
      <c r="L22" s="23"/>
    </row>
    <row r="23" spans="2:12" x14ac:dyDescent="0.25">
      <c r="B23" s="21"/>
      <c r="C23" s="53"/>
      <c r="D23" s="22"/>
      <c r="E23" s="34"/>
      <c r="F23" s="34"/>
      <c r="G23" s="34"/>
      <c r="H23" s="34"/>
      <c r="I23" s="44"/>
      <c r="J23" s="22"/>
      <c r="K23" s="22"/>
      <c r="L23" s="23"/>
    </row>
    <row r="24" spans="2:12" ht="18" x14ac:dyDescent="0.25">
      <c r="B24" s="127" t="s">
        <v>79</v>
      </c>
      <c r="C24" s="53"/>
      <c r="D24" s="22"/>
      <c r="E24" s="34"/>
      <c r="F24" s="34"/>
      <c r="G24" s="34"/>
      <c r="H24" s="34"/>
      <c r="I24" s="44"/>
      <c r="J24" s="22"/>
      <c r="K24" s="22"/>
      <c r="L24" s="23"/>
    </row>
    <row r="25" spans="2:12" ht="18" x14ac:dyDescent="0.25">
      <c r="B25" s="21"/>
      <c r="C25" s="128" t="s">
        <v>78</v>
      </c>
      <c r="D25" s="22"/>
      <c r="E25" s="34"/>
      <c r="F25" s="34"/>
      <c r="G25" s="34"/>
      <c r="H25" s="34"/>
      <c r="I25" s="44"/>
      <c r="J25" s="22"/>
      <c r="K25" s="22"/>
      <c r="L25" s="23"/>
    </row>
    <row r="26" spans="2:12" x14ac:dyDescent="0.25">
      <c r="B26" s="21"/>
      <c r="C26" s="53"/>
      <c r="D26" s="22"/>
      <c r="E26" s="34"/>
      <c r="F26" s="34"/>
      <c r="G26" s="34"/>
      <c r="H26" s="34"/>
      <c r="I26" s="44"/>
      <c r="J26" s="22"/>
      <c r="K26" s="22"/>
      <c r="L26" s="23"/>
    </row>
    <row r="27" spans="2:12" x14ac:dyDescent="0.25">
      <c r="B27" s="21"/>
      <c r="C27" s="53"/>
      <c r="D27" s="22"/>
      <c r="E27" s="34"/>
      <c r="F27" s="34"/>
      <c r="G27" s="34"/>
      <c r="H27" s="34"/>
      <c r="I27" s="44"/>
      <c r="J27" s="22"/>
      <c r="K27" s="22"/>
      <c r="L27" s="23"/>
    </row>
    <row r="28" spans="2:12" x14ac:dyDescent="0.25">
      <c r="B28" s="21"/>
      <c r="C28" s="53"/>
      <c r="D28" s="22"/>
      <c r="E28" s="34"/>
      <c r="F28" s="34"/>
      <c r="G28" s="34"/>
      <c r="H28" s="34"/>
      <c r="I28" s="44"/>
      <c r="J28" s="22"/>
      <c r="K28" s="22"/>
      <c r="L28" s="23"/>
    </row>
    <row r="29" spans="2:12" x14ac:dyDescent="0.25">
      <c r="B29" s="21"/>
      <c r="C29" s="53"/>
      <c r="D29" s="22"/>
      <c r="E29" s="34"/>
      <c r="F29" s="34"/>
      <c r="G29" s="34"/>
      <c r="H29" s="34"/>
      <c r="I29" s="44"/>
      <c r="J29" s="22"/>
      <c r="K29" s="22"/>
      <c r="L29" s="23"/>
    </row>
    <row r="30" spans="2:12" x14ac:dyDescent="0.25">
      <c r="B30" s="21"/>
      <c r="C30" s="53"/>
      <c r="D30" s="22"/>
      <c r="E30" s="34"/>
      <c r="F30" s="34"/>
      <c r="G30" s="34"/>
      <c r="H30" s="34"/>
      <c r="I30" s="44"/>
      <c r="J30" s="22"/>
      <c r="K30" s="22"/>
      <c r="L30" s="23"/>
    </row>
    <row r="31" spans="2:12" x14ac:dyDescent="0.25">
      <c r="B31" s="21"/>
      <c r="C31" s="53"/>
      <c r="D31" s="22"/>
      <c r="E31" s="34"/>
      <c r="F31" s="34"/>
      <c r="G31" s="34"/>
      <c r="H31" s="34"/>
      <c r="I31" s="44"/>
      <c r="J31" s="22"/>
      <c r="K31" s="22"/>
      <c r="L31" s="23"/>
    </row>
    <row r="32" spans="2:12" x14ac:dyDescent="0.25">
      <c r="B32" s="21"/>
      <c r="C32" s="53"/>
      <c r="D32" s="22"/>
      <c r="E32" s="34"/>
      <c r="F32" s="34"/>
      <c r="G32" s="34"/>
      <c r="H32" s="34"/>
      <c r="I32" s="44"/>
      <c r="J32" s="22"/>
      <c r="K32" s="22"/>
      <c r="L32" s="23"/>
    </row>
    <row r="33" spans="2:16" x14ac:dyDescent="0.25">
      <c r="B33" s="21"/>
      <c r="C33" s="53"/>
      <c r="D33" s="22"/>
      <c r="E33" s="34"/>
      <c r="F33" s="34"/>
      <c r="G33" s="34"/>
      <c r="H33" s="34"/>
      <c r="I33" s="44"/>
      <c r="J33" s="22"/>
      <c r="K33" s="22"/>
      <c r="L33" s="23"/>
    </row>
    <row r="34" spans="2:16" x14ac:dyDescent="0.25">
      <c r="B34" s="21"/>
      <c r="C34" s="53"/>
      <c r="D34" s="22"/>
      <c r="E34" s="34"/>
      <c r="F34" s="34"/>
      <c r="G34" s="34"/>
      <c r="H34" s="34"/>
      <c r="I34" s="44"/>
      <c r="J34" s="22"/>
      <c r="K34" s="22"/>
      <c r="L34" s="23"/>
    </row>
    <row r="35" spans="2:16" x14ac:dyDescent="0.25">
      <c r="B35" s="21"/>
      <c r="C35" s="53"/>
      <c r="D35" s="22"/>
      <c r="E35" s="34"/>
      <c r="F35" s="34"/>
      <c r="G35" s="34"/>
      <c r="H35" s="34"/>
      <c r="I35" s="44"/>
      <c r="J35" s="22"/>
      <c r="K35" s="22"/>
      <c r="L35" s="23"/>
    </row>
    <row r="36" spans="2:16" x14ac:dyDescent="0.25">
      <c r="B36" s="21"/>
      <c r="C36" s="53"/>
      <c r="D36" s="22"/>
      <c r="E36" s="34"/>
      <c r="F36" s="34"/>
      <c r="G36" s="34"/>
      <c r="H36" s="34"/>
      <c r="I36" s="44"/>
      <c r="J36" s="22"/>
      <c r="K36" s="22"/>
      <c r="L36" s="23"/>
    </row>
    <row r="37" spans="2:16" x14ac:dyDescent="0.25">
      <c r="B37" s="21"/>
      <c r="C37" s="53"/>
      <c r="D37" s="22"/>
      <c r="E37" s="34"/>
      <c r="F37" s="34"/>
      <c r="G37" s="34"/>
      <c r="H37" s="34"/>
      <c r="I37" s="44"/>
      <c r="J37" s="22"/>
      <c r="K37" s="22"/>
      <c r="L37" s="23"/>
    </row>
    <row r="38" spans="2:16" x14ac:dyDescent="0.25">
      <c r="B38" s="21"/>
      <c r="C38" s="53"/>
      <c r="D38" s="22"/>
      <c r="E38" s="34"/>
      <c r="F38" s="34"/>
      <c r="G38" s="34"/>
      <c r="H38" s="34"/>
      <c r="I38" s="44"/>
      <c r="J38" s="22"/>
      <c r="K38" s="22"/>
      <c r="L38" s="23"/>
    </row>
    <row r="39" spans="2:16" x14ac:dyDescent="0.25">
      <c r="B39" s="21"/>
      <c r="C39" s="53"/>
      <c r="D39" s="22"/>
      <c r="E39" s="34"/>
      <c r="F39" s="34"/>
      <c r="G39" s="34"/>
      <c r="H39" s="34"/>
      <c r="I39" s="44"/>
      <c r="J39" s="22"/>
      <c r="K39" s="22"/>
      <c r="L39" s="23"/>
    </row>
    <row r="40" spans="2:16" x14ac:dyDescent="0.25">
      <c r="B40" s="21"/>
      <c r="C40" s="53"/>
      <c r="D40" s="22"/>
      <c r="E40" s="34"/>
      <c r="F40" s="34"/>
      <c r="G40" s="34"/>
      <c r="H40" s="34"/>
      <c r="I40" s="44"/>
      <c r="J40" s="22"/>
      <c r="K40" s="22"/>
      <c r="L40" s="23"/>
    </row>
    <row r="41" spans="2:16" x14ac:dyDescent="0.25">
      <c r="B41" s="21"/>
      <c r="C41" s="53"/>
      <c r="D41" s="22"/>
      <c r="E41" s="34"/>
      <c r="F41" s="34"/>
      <c r="G41" s="34"/>
      <c r="H41" s="34"/>
      <c r="I41" s="44"/>
      <c r="J41" s="22"/>
      <c r="K41" s="22"/>
      <c r="L41" s="23"/>
    </row>
    <row r="42" spans="2:16" x14ac:dyDescent="0.25">
      <c r="B42" s="21"/>
      <c r="C42" s="53"/>
      <c r="D42" s="22"/>
      <c r="E42" s="34"/>
      <c r="F42" s="34"/>
      <c r="G42" s="34"/>
      <c r="H42" s="34"/>
      <c r="I42" s="44"/>
      <c r="J42" s="22"/>
      <c r="K42" s="22"/>
      <c r="L42" s="23"/>
    </row>
    <row r="43" spans="2:16" ht="18" x14ac:dyDescent="0.25">
      <c r="B43" s="127" t="s">
        <v>130</v>
      </c>
      <c r="C43" s="53"/>
      <c r="D43" s="22"/>
      <c r="E43" s="34"/>
      <c r="F43" s="34"/>
      <c r="G43" s="34"/>
      <c r="H43" s="34"/>
      <c r="I43" s="44"/>
      <c r="J43" s="22"/>
      <c r="K43" s="22"/>
      <c r="L43" s="23"/>
    </row>
    <row r="44" spans="2:16" ht="18" x14ac:dyDescent="0.25">
      <c r="B44" s="21"/>
      <c r="C44" s="128" t="s">
        <v>80</v>
      </c>
      <c r="D44" s="22"/>
      <c r="E44" s="34"/>
      <c r="F44" s="34"/>
      <c r="G44" s="34"/>
      <c r="H44" s="34"/>
      <c r="I44" s="44"/>
      <c r="J44" s="22"/>
      <c r="K44" s="22"/>
      <c r="L44" s="23"/>
      <c r="O44" s="361"/>
    </row>
    <row r="45" spans="2:16" x14ac:dyDescent="0.25">
      <c r="B45" s="21"/>
      <c r="C45" s="53"/>
      <c r="D45" s="22"/>
      <c r="E45" s="34"/>
      <c r="F45" s="34"/>
      <c r="G45" s="34"/>
      <c r="H45" s="34"/>
      <c r="I45" s="44"/>
      <c r="J45" s="22"/>
      <c r="K45" s="22"/>
      <c r="L45" s="23"/>
      <c r="O45" s="362"/>
    </row>
    <row r="46" spans="2:16" ht="18.75" x14ac:dyDescent="0.25">
      <c r="B46" s="21"/>
      <c r="C46" s="53"/>
      <c r="D46" s="22"/>
      <c r="E46" s="34"/>
      <c r="F46" s="34"/>
      <c r="G46" s="34"/>
      <c r="H46" s="34"/>
      <c r="I46" s="44"/>
      <c r="J46" s="22"/>
      <c r="K46" s="22"/>
      <c r="L46" s="23"/>
      <c r="O46" s="363" t="s">
        <v>224</v>
      </c>
      <c r="P46" s="369" t="s">
        <v>221</v>
      </c>
    </row>
    <row r="47" spans="2:16" ht="18.75" x14ac:dyDescent="0.25">
      <c r="B47" s="21"/>
      <c r="C47" s="53"/>
      <c r="E47" s="34"/>
      <c r="F47" s="34"/>
      <c r="G47" s="34"/>
      <c r="H47" s="34"/>
      <c r="I47" s="44"/>
      <c r="J47" s="22"/>
      <c r="K47" s="22"/>
      <c r="L47" s="23"/>
      <c r="O47" s="363"/>
      <c r="P47" s="369" t="s">
        <v>225</v>
      </c>
    </row>
    <row r="48" spans="2:16" x14ac:dyDescent="0.25">
      <c r="B48" s="21"/>
      <c r="C48" s="53"/>
      <c r="D48" s="22"/>
      <c r="E48" s="34"/>
      <c r="F48" s="34"/>
      <c r="G48" s="34"/>
      <c r="H48" s="34"/>
      <c r="I48" s="44"/>
      <c r="J48" s="22"/>
      <c r="K48" s="22"/>
      <c r="L48" s="23"/>
      <c r="O48" s="307"/>
      <c r="P48" s="346"/>
    </row>
    <row r="49" spans="2:16" x14ac:dyDescent="0.25">
      <c r="B49" s="21"/>
      <c r="C49" s="53"/>
      <c r="D49" s="22"/>
      <c r="E49" s="34"/>
      <c r="F49" s="34"/>
      <c r="G49" s="34"/>
      <c r="H49" s="34"/>
      <c r="I49" s="44"/>
      <c r="J49" s="22"/>
      <c r="K49" s="22"/>
      <c r="L49" s="23"/>
      <c r="O49" s="307"/>
      <c r="P49" s="346"/>
    </row>
    <row r="50" spans="2:16" x14ac:dyDescent="0.25">
      <c r="B50" s="21"/>
      <c r="C50" s="53"/>
      <c r="D50" s="22"/>
      <c r="E50" s="34"/>
      <c r="F50" s="34"/>
      <c r="G50" s="34"/>
      <c r="H50" s="34"/>
      <c r="I50" s="44"/>
      <c r="J50" s="22"/>
      <c r="K50" s="22"/>
      <c r="L50" s="23"/>
      <c r="O50" s="307"/>
      <c r="P50" s="346"/>
    </row>
    <row r="51" spans="2:16" x14ac:dyDescent="0.25">
      <c r="B51" s="21"/>
      <c r="C51" s="53"/>
      <c r="D51" s="22"/>
      <c r="E51" s="34"/>
      <c r="F51" s="34"/>
      <c r="G51" s="34"/>
      <c r="H51" s="34"/>
      <c r="I51" s="44"/>
      <c r="J51" s="22"/>
      <c r="K51" s="22"/>
      <c r="L51" s="23"/>
      <c r="O51" s="307"/>
      <c r="P51" s="346"/>
    </row>
    <row r="52" spans="2:16" x14ac:dyDescent="0.25">
      <c r="B52" s="21"/>
      <c r="C52" s="53"/>
      <c r="D52" s="22"/>
      <c r="E52" s="34"/>
      <c r="F52" s="34"/>
      <c r="G52" s="34"/>
      <c r="H52" s="34"/>
      <c r="I52" s="44"/>
      <c r="J52" s="22"/>
      <c r="K52" s="22"/>
      <c r="L52" s="23"/>
      <c r="O52" s="307"/>
      <c r="P52" s="346"/>
    </row>
    <row r="53" spans="2:16" x14ac:dyDescent="0.25">
      <c r="B53" s="21"/>
      <c r="C53" s="53"/>
      <c r="D53" s="22"/>
      <c r="E53" s="34"/>
      <c r="F53" s="34"/>
      <c r="G53" s="34"/>
      <c r="H53" s="34"/>
      <c r="I53" s="44"/>
      <c r="J53" s="22"/>
      <c r="K53" s="22"/>
      <c r="L53" s="23"/>
      <c r="O53" s="307"/>
      <c r="P53" s="346"/>
    </row>
    <row r="54" spans="2:16" x14ac:dyDescent="0.25">
      <c r="B54" s="21"/>
      <c r="C54" s="53"/>
      <c r="D54" s="22"/>
      <c r="E54" s="34"/>
      <c r="F54" s="34"/>
      <c r="G54" s="34"/>
      <c r="H54" s="34"/>
      <c r="I54" s="44"/>
      <c r="J54" s="22"/>
      <c r="K54" s="22"/>
      <c r="L54" s="23"/>
      <c r="O54" s="307"/>
      <c r="P54" s="346"/>
    </row>
    <row r="55" spans="2:16" x14ac:dyDescent="0.25">
      <c r="B55" s="21"/>
      <c r="C55" s="53"/>
      <c r="D55" s="22"/>
      <c r="E55" s="34"/>
      <c r="F55" s="34"/>
      <c r="G55" s="34"/>
      <c r="H55" s="34"/>
      <c r="I55" s="44"/>
      <c r="J55" s="22"/>
      <c r="K55" s="22"/>
      <c r="L55" s="23"/>
    </row>
    <row r="56" spans="2:16" x14ac:dyDescent="0.25">
      <c r="B56" s="21"/>
      <c r="C56" s="53"/>
      <c r="D56" s="22"/>
      <c r="E56" s="34"/>
      <c r="F56" s="34"/>
      <c r="G56" s="34"/>
      <c r="H56" s="34"/>
      <c r="I56" s="44"/>
      <c r="J56" s="22"/>
      <c r="K56" s="22"/>
      <c r="L56" s="23"/>
    </row>
    <row r="57" spans="2:16" x14ac:dyDescent="0.25">
      <c r="B57" s="21"/>
      <c r="C57" s="53"/>
      <c r="D57" s="22"/>
      <c r="E57" s="34"/>
      <c r="F57" s="34"/>
      <c r="G57" s="34"/>
      <c r="H57" s="34"/>
      <c r="I57" s="44"/>
      <c r="J57" s="22"/>
      <c r="K57" s="22"/>
      <c r="L57" s="23"/>
    </row>
    <row r="58" spans="2:16" x14ac:dyDescent="0.25">
      <c r="B58" s="21"/>
      <c r="C58" s="53"/>
      <c r="D58" s="22"/>
      <c r="E58" s="34"/>
      <c r="F58" s="34"/>
      <c r="G58" s="34"/>
      <c r="H58" s="34"/>
      <c r="I58" s="44"/>
      <c r="J58" s="22"/>
      <c r="K58" s="22"/>
      <c r="L58" s="23"/>
    </row>
    <row r="59" spans="2:16" x14ac:dyDescent="0.25">
      <c r="B59" s="21"/>
      <c r="C59" s="53"/>
      <c r="D59" s="22"/>
      <c r="E59" s="34"/>
      <c r="F59" s="34"/>
      <c r="G59" s="34"/>
      <c r="H59" s="34"/>
      <c r="I59" s="44"/>
      <c r="J59" s="22"/>
      <c r="K59" s="22"/>
      <c r="L59" s="23"/>
    </row>
    <row r="60" spans="2:16" x14ac:dyDescent="0.25">
      <c r="B60" s="21"/>
      <c r="C60" s="53"/>
      <c r="D60" s="22"/>
      <c r="E60" s="34"/>
      <c r="F60" s="34"/>
      <c r="G60" s="34"/>
      <c r="H60" s="34"/>
      <c r="I60" s="44"/>
      <c r="J60" s="22"/>
      <c r="K60" s="22"/>
      <c r="L60" s="23"/>
    </row>
    <row r="61" spans="2:16" ht="18" x14ac:dyDescent="0.25">
      <c r="B61" s="127" t="s">
        <v>81</v>
      </c>
      <c r="C61" s="53"/>
      <c r="D61" s="22"/>
      <c r="E61" s="34"/>
      <c r="F61" s="34"/>
      <c r="G61" s="34"/>
      <c r="H61" s="34"/>
      <c r="I61" s="44"/>
      <c r="J61" s="22"/>
      <c r="K61" s="22"/>
      <c r="L61" s="23"/>
    </row>
    <row r="62" spans="2:16" ht="18" x14ac:dyDescent="0.25">
      <c r="B62" s="21"/>
      <c r="C62" s="128" t="s">
        <v>82</v>
      </c>
      <c r="D62" s="22"/>
      <c r="E62" s="34"/>
      <c r="F62" s="34"/>
      <c r="G62" s="34"/>
      <c r="H62" s="34"/>
      <c r="I62" s="44"/>
      <c r="J62" s="22"/>
      <c r="K62" s="22"/>
      <c r="L62" s="23"/>
    </row>
    <row r="63" spans="2:16" x14ac:dyDescent="0.25">
      <c r="B63" s="21"/>
      <c r="C63" s="53"/>
      <c r="D63" s="22"/>
      <c r="E63" s="34"/>
      <c r="F63" s="34"/>
      <c r="G63" s="34"/>
      <c r="H63" s="34"/>
      <c r="I63" s="44"/>
      <c r="J63" s="22"/>
      <c r="K63" s="22"/>
      <c r="L63" s="23"/>
    </row>
    <row r="64" spans="2:16" x14ac:dyDescent="0.25">
      <c r="B64" s="21"/>
      <c r="C64" s="53"/>
      <c r="D64" s="22"/>
      <c r="E64" s="34"/>
      <c r="F64" s="34"/>
      <c r="G64" s="34"/>
      <c r="H64" s="34"/>
      <c r="I64" s="44"/>
      <c r="J64" s="22"/>
      <c r="K64" s="22"/>
      <c r="L64" s="23"/>
    </row>
    <row r="65" spans="2:12" x14ac:dyDescent="0.25">
      <c r="B65" s="21"/>
      <c r="C65" s="53"/>
      <c r="E65" s="34"/>
      <c r="F65" s="34"/>
      <c r="G65" s="34"/>
      <c r="H65" s="34"/>
      <c r="I65" s="44"/>
      <c r="J65" s="22"/>
      <c r="K65" s="22"/>
      <c r="L65" s="23"/>
    </row>
    <row r="66" spans="2:12" x14ac:dyDescent="0.25">
      <c r="B66" s="21"/>
      <c r="C66" s="53"/>
      <c r="D66" s="22"/>
      <c r="E66" s="34"/>
      <c r="F66" s="34"/>
      <c r="G66" s="34"/>
      <c r="H66" s="34"/>
      <c r="I66" s="44"/>
      <c r="J66" s="22"/>
      <c r="K66" s="22"/>
      <c r="L66" s="23"/>
    </row>
    <row r="67" spans="2:12" x14ac:dyDescent="0.25">
      <c r="B67" s="21"/>
      <c r="C67" s="53"/>
      <c r="D67" s="22"/>
      <c r="E67" s="34"/>
      <c r="F67" s="34"/>
      <c r="G67" s="34"/>
      <c r="H67" s="34"/>
      <c r="I67" s="44"/>
      <c r="J67" s="22"/>
      <c r="K67" s="22"/>
      <c r="L67" s="23"/>
    </row>
    <row r="68" spans="2:12" x14ac:dyDescent="0.25">
      <c r="B68" s="21"/>
      <c r="C68" s="53"/>
      <c r="D68" s="22"/>
      <c r="E68" s="34"/>
      <c r="F68" s="34"/>
      <c r="G68" s="34"/>
      <c r="H68" s="34"/>
      <c r="I68" s="44"/>
      <c r="J68" s="22"/>
      <c r="K68" s="22"/>
      <c r="L68" s="23"/>
    </row>
    <row r="69" spans="2:12" x14ac:dyDescent="0.25">
      <c r="B69" s="21"/>
      <c r="C69" s="53"/>
      <c r="D69" s="22"/>
      <c r="E69" s="34"/>
      <c r="F69" s="34"/>
      <c r="G69" s="34"/>
      <c r="H69" s="34"/>
      <c r="I69" s="44"/>
      <c r="J69" s="22"/>
      <c r="K69" s="22"/>
      <c r="L69" s="23"/>
    </row>
    <row r="70" spans="2:12" x14ac:dyDescent="0.25">
      <c r="B70" s="21"/>
      <c r="C70" s="53"/>
      <c r="D70" s="22"/>
      <c r="E70" s="34"/>
      <c r="F70" s="34"/>
      <c r="G70" s="34"/>
      <c r="H70" s="34"/>
      <c r="I70" s="44"/>
      <c r="J70" s="22"/>
      <c r="K70" s="22"/>
      <c r="L70" s="23"/>
    </row>
    <row r="71" spans="2:12" x14ac:dyDescent="0.25">
      <c r="B71" s="21"/>
      <c r="C71" s="53"/>
      <c r="D71" s="22"/>
      <c r="E71" s="34"/>
      <c r="F71" s="34"/>
      <c r="G71" s="34"/>
      <c r="H71" s="34"/>
      <c r="I71" s="44"/>
      <c r="J71" s="22"/>
      <c r="K71" s="22"/>
      <c r="L71" s="23"/>
    </row>
    <row r="72" spans="2:12" ht="18" x14ac:dyDescent="0.25">
      <c r="B72" s="127" t="s">
        <v>83</v>
      </c>
      <c r="C72" s="53"/>
      <c r="D72" s="22"/>
      <c r="E72" s="34"/>
      <c r="F72" s="34"/>
      <c r="G72" s="34"/>
      <c r="H72" s="34"/>
      <c r="I72" s="44"/>
      <c r="J72" s="22"/>
      <c r="K72" s="22"/>
      <c r="L72" s="23"/>
    </row>
    <row r="73" spans="2:12" x14ac:dyDescent="0.25">
      <c r="B73" s="21"/>
      <c r="C73" s="53"/>
      <c r="D73" s="22"/>
      <c r="E73" s="34"/>
      <c r="F73" s="34"/>
      <c r="G73" s="34"/>
      <c r="H73" s="34"/>
      <c r="I73" s="44"/>
      <c r="J73" s="22"/>
      <c r="K73" s="22"/>
      <c r="L73" s="23"/>
    </row>
    <row r="74" spans="2:12" x14ac:dyDescent="0.25">
      <c r="B74" s="21"/>
      <c r="C74" s="53"/>
      <c r="D74" s="22"/>
      <c r="E74" s="34"/>
      <c r="F74" s="34"/>
      <c r="G74" s="34"/>
      <c r="H74" s="34"/>
      <c r="I74" s="44"/>
      <c r="J74" s="22"/>
      <c r="K74" s="22"/>
      <c r="L74" s="23"/>
    </row>
    <row r="75" spans="2:12" x14ac:dyDescent="0.25">
      <c r="B75" s="21"/>
      <c r="C75" s="53"/>
      <c r="D75" s="22"/>
      <c r="E75" s="34"/>
      <c r="F75" s="34"/>
      <c r="G75" s="34"/>
      <c r="H75" s="34"/>
      <c r="I75" s="44"/>
      <c r="J75" s="22"/>
      <c r="K75" s="22"/>
      <c r="L75" s="23"/>
    </row>
    <row r="76" spans="2:12" x14ac:dyDescent="0.25">
      <c r="B76" s="21"/>
      <c r="C76" s="53"/>
      <c r="D76" s="22"/>
      <c r="E76" s="34"/>
      <c r="F76" s="34"/>
      <c r="G76" s="34"/>
      <c r="H76" s="34"/>
      <c r="I76" s="44"/>
      <c r="J76" s="22"/>
      <c r="K76" s="22"/>
      <c r="L76" s="23"/>
    </row>
    <row r="77" spans="2:12" x14ac:dyDescent="0.25">
      <c r="B77" s="21"/>
      <c r="C77" s="53"/>
      <c r="D77" s="22"/>
      <c r="E77" s="34"/>
      <c r="F77" s="34"/>
      <c r="G77" s="34"/>
      <c r="H77" s="34"/>
      <c r="I77" s="44"/>
      <c r="J77" s="22"/>
      <c r="K77" s="22"/>
      <c r="L77" s="23"/>
    </row>
    <row r="78" spans="2:12" x14ac:dyDescent="0.25">
      <c r="B78" s="21"/>
      <c r="C78" s="53"/>
      <c r="D78" s="22"/>
      <c r="E78" s="34"/>
      <c r="F78" s="34"/>
      <c r="G78" s="34"/>
      <c r="H78" s="34"/>
      <c r="I78" s="44"/>
      <c r="J78" s="22"/>
      <c r="K78" s="22"/>
      <c r="L78" s="23"/>
    </row>
    <row r="79" spans="2:12" x14ac:dyDescent="0.25">
      <c r="B79" s="21"/>
      <c r="C79" s="53"/>
      <c r="D79" s="22"/>
      <c r="E79" s="34"/>
      <c r="F79" s="34"/>
      <c r="G79" s="34"/>
      <c r="H79" s="34"/>
      <c r="I79" s="44"/>
      <c r="J79" s="22"/>
      <c r="K79" s="22"/>
      <c r="L79" s="23"/>
    </row>
    <row r="80" spans="2:12" x14ac:dyDescent="0.25">
      <c r="B80" s="21"/>
      <c r="C80" s="53"/>
      <c r="D80" s="22"/>
      <c r="E80" s="34"/>
      <c r="F80" s="34"/>
      <c r="G80" s="34"/>
      <c r="H80" s="34"/>
      <c r="I80" s="44"/>
      <c r="J80" s="22"/>
      <c r="K80" s="22"/>
      <c r="L80" s="23"/>
    </row>
    <row r="81" spans="2:12" x14ac:dyDescent="0.25">
      <c r="B81" s="21"/>
      <c r="C81" s="53"/>
      <c r="D81" s="22"/>
      <c r="E81" s="34"/>
      <c r="F81" s="34"/>
      <c r="G81" s="34"/>
      <c r="H81" s="34"/>
      <c r="I81" s="44"/>
      <c r="J81" s="22"/>
      <c r="K81" s="22"/>
      <c r="L81" s="23"/>
    </row>
    <row r="82" spans="2:12" x14ac:dyDescent="0.25">
      <c r="B82" s="21"/>
      <c r="C82" s="53"/>
      <c r="D82" s="22"/>
      <c r="E82" s="34"/>
      <c r="F82" s="34"/>
      <c r="G82" s="34"/>
      <c r="H82" s="34"/>
      <c r="I82" s="44"/>
      <c r="J82" s="22"/>
      <c r="K82" s="22"/>
      <c r="L82" s="23"/>
    </row>
    <row r="83" spans="2:12" x14ac:dyDescent="0.25">
      <c r="B83" s="21"/>
      <c r="C83" s="53"/>
      <c r="D83" s="22"/>
      <c r="E83" s="34"/>
      <c r="F83" s="34"/>
      <c r="G83" s="34"/>
      <c r="H83" s="34"/>
      <c r="I83" s="44"/>
      <c r="J83" s="22"/>
      <c r="K83" s="22"/>
      <c r="L83" s="23"/>
    </row>
    <row r="84" spans="2:12" ht="18.75" thickBot="1" x14ac:dyDescent="0.3">
      <c r="B84" s="21"/>
      <c r="C84" s="53"/>
      <c r="D84" s="22"/>
      <c r="E84" s="34"/>
      <c r="F84" s="34"/>
      <c r="G84" s="34"/>
      <c r="H84" s="34"/>
      <c r="I84" s="44"/>
      <c r="J84" s="374" t="s">
        <v>93</v>
      </c>
      <c r="K84" s="22"/>
      <c r="L84" s="23"/>
    </row>
    <row r="85" spans="2:12" ht="21" thickBot="1" x14ac:dyDescent="0.3">
      <c r="B85" s="127"/>
      <c r="C85" s="53"/>
      <c r="D85" s="22"/>
      <c r="E85" s="34"/>
      <c r="F85" s="34"/>
      <c r="G85" s="34"/>
      <c r="H85" s="34"/>
      <c r="I85" s="373" t="s">
        <v>235</v>
      </c>
      <c r="J85" s="364"/>
      <c r="K85" s="22"/>
      <c r="L85" s="23"/>
    </row>
    <row r="86" spans="2:12" ht="18" x14ac:dyDescent="0.25">
      <c r="B86" s="127"/>
      <c r="C86" s="53"/>
      <c r="D86" s="22"/>
      <c r="E86" s="34"/>
      <c r="F86" s="34"/>
      <c r="G86" s="34"/>
      <c r="H86" s="34"/>
      <c r="I86" s="22"/>
      <c r="J86" s="22"/>
      <c r="K86" s="22"/>
      <c r="L86" s="23"/>
    </row>
    <row r="87" spans="2:12" ht="15.75" x14ac:dyDescent="0.25">
      <c r="B87" s="21"/>
      <c r="C87" s="264" t="s">
        <v>190</v>
      </c>
      <c r="D87" s="176"/>
      <c r="E87" s="176"/>
      <c r="F87" s="176"/>
      <c r="G87" s="176"/>
      <c r="H87" s="176"/>
      <c r="I87" s="177"/>
      <c r="J87" s="177"/>
      <c r="K87" s="178"/>
      <c r="L87" s="23"/>
    </row>
    <row r="88" spans="2:12" ht="15.75" x14ac:dyDescent="0.25">
      <c r="B88" s="21"/>
      <c r="C88" s="265" t="s">
        <v>121</v>
      </c>
      <c r="D88" s="179"/>
      <c r="E88" s="179"/>
      <c r="F88" s="179"/>
      <c r="G88" s="179"/>
      <c r="H88" s="179"/>
      <c r="I88" s="180"/>
      <c r="J88" s="180"/>
      <c r="K88" s="181"/>
      <c r="L88" s="23"/>
    </row>
    <row r="89" spans="2:12" ht="15.75" x14ac:dyDescent="0.25">
      <c r="B89" s="21"/>
      <c r="C89" s="265" t="s">
        <v>120</v>
      </c>
      <c r="D89" s="179"/>
      <c r="E89" s="179"/>
      <c r="F89" s="179"/>
      <c r="G89" s="179"/>
      <c r="H89" s="179"/>
      <c r="I89" s="180"/>
      <c r="J89" s="180"/>
      <c r="K89" s="181"/>
      <c r="L89" s="23"/>
    </row>
    <row r="90" spans="2:12" ht="15.75" x14ac:dyDescent="0.25">
      <c r="B90" s="21"/>
      <c r="C90" s="266" t="s">
        <v>122</v>
      </c>
      <c r="D90" s="182"/>
      <c r="E90" s="182"/>
      <c r="F90" s="182"/>
      <c r="G90" s="182"/>
      <c r="H90" s="182"/>
      <c r="I90" s="183"/>
      <c r="J90" s="183"/>
      <c r="K90" s="184"/>
      <c r="L90" s="23"/>
    </row>
    <row r="91" spans="2:12" x14ac:dyDescent="0.25">
      <c r="B91" s="21"/>
      <c r="C91" s="163"/>
      <c r="D91" s="34"/>
      <c r="E91" s="34"/>
      <c r="F91" s="34"/>
      <c r="G91" s="34"/>
      <c r="H91" s="34"/>
      <c r="I91" s="44"/>
      <c r="J91" s="22"/>
      <c r="K91" s="22"/>
      <c r="L91" s="23"/>
    </row>
    <row r="92" spans="2:12" ht="15" customHeight="1" thickBot="1" x14ac:dyDescent="0.3">
      <c r="B92" s="24"/>
      <c r="C92" s="54"/>
      <c r="D92" s="25"/>
      <c r="E92" s="56"/>
      <c r="F92" s="56"/>
      <c r="G92" s="56"/>
      <c r="H92" s="56"/>
      <c r="I92" s="58"/>
      <c r="J92" s="25"/>
      <c r="K92" s="25"/>
      <c r="L92" s="26"/>
    </row>
  </sheetData>
  <hyperlinks>
    <hyperlink ref="C17" r:id="rId1" xr:uid="{00000000-0004-0000-0300-000000000000}"/>
    <hyperlink ref="C20" r:id="rId2" xr:uid="{00000000-0004-0000-0300-000001000000}"/>
    <hyperlink ref="D10" r:id="rId3" xr:uid="{00000000-0004-0000-0300-000002000000}"/>
    <hyperlink ref="H6" r:id="rId4" xr:uid="{00000000-0004-0000-0300-000003000000}"/>
  </hyperlinks>
  <pageMargins left="0.7" right="0.7" top="0.75" bottom="0.75" header="0.3" footer="0.3"/>
  <pageSetup paperSize="9" orientation="portrait" r:id="rId5"/>
  <drawing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T109"/>
  <sheetViews>
    <sheetView zoomScaleNormal="100" workbookViewId="0">
      <selection activeCell="D101" sqref="D101"/>
    </sheetView>
  </sheetViews>
  <sheetFormatPr baseColWidth="10" defaultColWidth="9.140625" defaultRowHeight="15" x14ac:dyDescent="0.25"/>
  <cols>
    <col min="1" max="1" width="3.5703125" customWidth="1"/>
    <col min="2" max="2" width="3.42578125" customWidth="1"/>
    <col min="3" max="3" width="27.85546875" style="45" customWidth="1"/>
    <col min="4" max="7" width="11.85546875" style="27" customWidth="1"/>
    <col min="8" max="8" width="11.85546875" style="37" customWidth="1"/>
    <col min="9" max="10" width="11.85546875" customWidth="1"/>
    <col min="11" max="14" width="11.7109375" customWidth="1"/>
    <col min="16" max="16" width="11.42578125" customWidth="1"/>
  </cols>
  <sheetData>
    <row r="1" spans="1:20" ht="15.75" thickBot="1" x14ac:dyDescent="0.3">
      <c r="B1" s="1"/>
    </row>
    <row r="2" spans="1:20" ht="23.25" customHeight="1" thickBot="1" x14ac:dyDescent="0.3">
      <c r="B2" s="200" t="s">
        <v>131</v>
      </c>
      <c r="C2" s="201"/>
      <c r="D2" s="202"/>
      <c r="E2" s="202"/>
      <c r="F2" s="203"/>
      <c r="G2" s="203"/>
      <c r="H2" s="202"/>
      <c r="I2" s="204"/>
    </row>
    <row r="3" spans="1:20" ht="15.75" thickBot="1" x14ac:dyDescent="0.3">
      <c r="B3" s="1"/>
    </row>
    <row r="4" spans="1:20" s="7" customFormat="1" ht="18.75" x14ac:dyDescent="0.3">
      <c r="A4" s="3"/>
      <c r="B4" s="4" t="s">
        <v>0</v>
      </c>
      <c r="C4" s="46"/>
      <c r="D4" s="31"/>
      <c r="E4" s="31"/>
      <c r="F4" s="31"/>
      <c r="G4" s="31"/>
      <c r="H4" s="41"/>
      <c r="I4" s="41"/>
      <c r="J4" s="41"/>
      <c r="K4" s="41"/>
      <c r="L4" s="41"/>
      <c r="M4" s="41"/>
      <c r="N4" s="41"/>
      <c r="O4" s="41"/>
      <c r="P4" s="41"/>
      <c r="Q4" s="41"/>
      <c r="R4" s="5"/>
      <c r="S4" s="5"/>
      <c r="T4" s="6"/>
    </row>
    <row r="5" spans="1:20" s="7" customFormat="1" ht="18.75" x14ac:dyDescent="0.3">
      <c r="A5" s="3"/>
      <c r="B5" s="137" t="s">
        <v>182</v>
      </c>
      <c r="C5" s="47"/>
      <c r="D5" s="28"/>
      <c r="E5" s="28"/>
      <c r="F5" s="28"/>
      <c r="G5" s="28"/>
      <c r="H5" s="38"/>
      <c r="I5" s="38"/>
      <c r="J5" s="38"/>
      <c r="K5" s="38"/>
      <c r="L5" s="38"/>
      <c r="M5" s="310"/>
      <c r="N5" s="38"/>
      <c r="O5" s="38"/>
      <c r="P5" s="38"/>
      <c r="Q5" s="38"/>
      <c r="R5" s="9"/>
      <c r="S5" s="9"/>
      <c r="T5" s="10"/>
    </row>
    <row r="6" spans="1:20" s="7" customFormat="1" ht="18.75" x14ac:dyDescent="0.3">
      <c r="A6" s="3"/>
      <c r="B6" s="137" t="s">
        <v>167</v>
      </c>
      <c r="C6" s="47"/>
      <c r="D6" s="28"/>
      <c r="E6" s="28"/>
      <c r="F6" s="28"/>
      <c r="G6" s="28"/>
      <c r="H6" s="234" t="s">
        <v>168</v>
      </c>
      <c r="I6" s="38"/>
      <c r="J6" s="38"/>
      <c r="K6" s="38"/>
      <c r="L6" s="38"/>
      <c r="M6" s="38"/>
      <c r="N6" s="38"/>
      <c r="O6" s="38"/>
      <c r="P6" s="38"/>
      <c r="Q6" s="38"/>
      <c r="R6" s="9"/>
      <c r="S6" s="9"/>
      <c r="T6" s="10"/>
    </row>
    <row r="7" spans="1:20" s="7" customFormat="1" ht="18.75" x14ac:dyDescent="0.3">
      <c r="A7" s="3"/>
      <c r="B7" s="137"/>
      <c r="C7" s="47"/>
      <c r="D7" s="28"/>
      <c r="E7" s="28"/>
      <c r="F7" s="28"/>
      <c r="G7" s="28"/>
      <c r="H7" s="38"/>
      <c r="I7" s="38"/>
      <c r="J7" s="38"/>
      <c r="K7" s="38"/>
      <c r="L7" s="38"/>
      <c r="M7" s="38"/>
      <c r="N7" s="38"/>
      <c r="O7" s="38"/>
      <c r="P7" s="38"/>
      <c r="Q7" s="38"/>
      <c r="R7" s="9"/>
      <c r="S7" s="9"/>
      <c r="T7" s="10"/>
    </row>
    <row r="8" spans="1:20" s="7" customFormat="1" ht="18.75" x14ac:dyDescent="0.3">
      <c r="A8" s="3"/>
      <c r="B8" s="137"/>
      <c r="C8" s="47"/>
      <c r="D8" s="28"/>
      <c r="E8" s="28"/>
      <c r="F8" s="28"/>
      <c r="G8" s="28"/>
      <c r="H8" s="38"/>
      <c r="I8" s="38"/>
      <c r="J8" s="38"/>
      <c r="K8" s="38"/>
      <c r="L8" s="38"/>
      <c r="M8" s="38"/>
      <c r="N8" s="38"/>
      <c r="O8" s="38"/>
      <c r="P8" s="38"/>
      <c r="Q8" s="38"/>
      <c r="R8" s="9"/>
      <c r="S8" s="9"/>
      <c r="T8" s="10"/>
    </row>
    <row r="9" spans="1:20" s="7" customFormat="1" ht="18.75" x14ac:dyDescent="0.3">
      <c r="A9" s="3"/>
      <c r="B9" s="137"/>
      <c r="C9" s="47"/>
      <c r="D9" s="28"/>
      <c r="E9" s="28"/>
      <c r="F9" s="28"/>
      <c r="G9" s="28"/>
      <c r="H9" s="38"/>
      <c r="I9" s="38"/>
      <c r="J9" s="38"/>
      <c r="K9" s="38"/>
      <c r="L9" s="38"/>
      <c r="M9" s="38"/>
      <c r="N9" s="38"/>
      <c r="O9" s="38"/>
      <c r="P9" s="38"/>
      <c r="Q9" s="38"/>
      <c r="R9" s="9"/>
      <c r="S9" s="9"/>
      <c r="T9" s="10"/>
    </row>
    <row r="10" spans="1:20" s="7" customFormat="1" ht="18.75" x14ac:dyDescent="0.3">
      <c r="A10" s="3"/>
      <c r="B10" s="137"/>
      <c r="C10" s="47"/>
      <c r="D10" s="28"/>
      <c r="E10" s="28"/>
      <c r="F10" s="28"/>
      <c r="G10" s="2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9"/>
      <c r="S10" s="9"/>
      <c r="T10" s="10"/>
    </row>
    <row r="11" spans="1:20" s="7" customFormat="1" ht="18.75" x14ac:dyDescent="0.3">
      <c r="A11" s="3"/>
      <c r="B11" s="137"/>
      <c r="C11" s="47"/>
      <c r="D11" s="28"/>
      <c r="E11" s="28"/>
      <c r="F11" s="28"/>
      <c r="G11" s="2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9"/>
      <c r="S11" s="9"/>
      <c r="T11" s="10"/>
    </row>
    <row r="12" spans="1:20" s="7" customFormat="1" ht="18.75" x14ac:dyDescent="0.3">
      <c r="A12" s="3"/>
      <c r="B12" s="137"/>
      <c r="C12" s="47"/>
      <c r="D12" s="28"/>
      <c r="E12" s="28"/>
      <c r="F12" s="28"/>
      <c r="G12" s="2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9"/>
      <c r="S12" s="9"/>
      <c r="T12" s="10"/>
    </row>
    <row r="13" spans="1:20" s="7" customFormat="1" ht="18.75" x14ac:dyDescent="0.3">
      <c r="A13" s="3"/>
      <c r="B13" s="137"/>
      <c r="C13" s="47"/>
      <c r="D13" s="28"/>
      <c r="E13" s="28"/>
      <c r="F13" s="28"/>
      <c r="G13" s="2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9"/>
      <c r="S13" s="9"/>
      <c r="T13" s="10"/>
    </row>
    <row r="14" spans="1:20" s="7" customFormat="1" ht="18.75" x14ac:dyDescent="0.3">
      <c r="A14" s="3"/>
      <c r="B14" s="137"/>
      <c r="C14" s="47"/>
      <c r="D14" s="28"/>
      <c r="E14" s="28"/>
      <c r="F14" s="28"/>
      <c r="G14" s="2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9"/>
      <c r="S14" s="9"/>
      <c r="T14" s="10"/>
    </row>
    <row r="15" spans="1:20" s="7" customFormat="1" ht="18.75" x14ac:dyDescent="0.3">
      <c r="A15" s="3"/>
      <c r="B15" s="137"/>
      <c r="C15" s="47"/>
      <c r="D15" s="28"/>
      <c r="E15"/>
      <c r="F15" s="28"/>
      <c r="G15" s="2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9"/>
      <c r="S15" s="9"/>
      <c r="T15" s="10"/>
    </row>
    <row r="16" spans="1:20" s="7" customFormat="1" ht="18.75" x14ac:dyDescent="0.3">
      <c r="A16" s="3"/>
      <c r="B16" s="137"/>
      <c r="C16" s="47"/>
      <c r="D16" s="28"/>
      <c r="E16" s="28"/>
      <c r="F16" s="28"/>
      <c r="G16" s="2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9"/>
      <c r="S16" s="9"/>
      <c r="T16" s="10"/>
    </row>
    <row r="17" spans="1:20" s="7" customFormat="1" ht="18.75" x14ac:dyDescent="0.3">
      <c r="A17" s="3"/>
      <c r="B17" s="137"/>
      <c r="C17" s="47"/>
      <c r="D17" s="28"/>
      <c r="E17" s="28"/>
      <c r="F17" s="28"/>
      <c r="G17" s="2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9"/>
      <c r="S17" s="9"/>
      <c r="T17" s="10"/>
    </row>
    <row r="18" spans="1:20" s="7" customFormat="1" ht="18.75" x14ac:dyDescent="0.3">
      <c r="A18" s="3"/>
      <c r="B18" s="137"/>
      <c r="C18" s="47"/>
      <c r="D18" s="28"/>
      <c r="E18" s="28"/>
      <c r="F18" s="28"/>
      <c r="G18" s="2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9"/>
      <c r="S18" s="9"/>
      <c r="T18" s="10"/>
    </row>
    <row r="19" spans="1:20" s="7" customFormat="1" ht="18.75" x14ac:dyDescent="0.3">
      <c r="A19" s="3"/>
      <c r="B19" s="137"/>
      <c r="C19" s="47"/>
      <c r="D19" s="28"/>
      <c r="E19" s="28"/>
      <c r="F19" s="28"/>
      <c r="G19" s="2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9"/>
      <c r="S19" s="9"/>
      <c r="T19" s="10"/>
    </row>
    <row r="20" spans="1:20" s="7" customFormat="1" ht="18.75" x14ac:dyDescent="0.3">
      <c r="A20" s="3"/>
      <c r="B20" s="137"/>
      <c r="C20" s="47"/>
      <c r="D20" s="28"/>
      <c r="E20" s="28"/>
      <c r="F20" s="28"/>
      <c r="G20" s="2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9"/>
      <c r="S20" s="9"/>
      <c r="T20" s="10"/>
    </row>
    <row r="21" spans="1:20" s="7" customFormat="1" ht="18.75" x14ac:dyDescent="0.3">
      <c r="A21" s="3"/>
      <c r="B21" s="137"/>
      <c r="C21" s="47"/>
      <c r="D21" s="28"/>
      <c r="E21" s="28"/>
      <c r="F21" s="28"/>
      <c r="G21" s="2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9"/>
      <c r="S21" s="9"/>
      <c r="T21" s="10"/>
    </row>
    <row r="22" spans="1:20" s="7" customFormat="1" ht="18.75" x14ac:dyDescent="0.3">
      <c r="A22" s="3"/>
      <c r="B22" s="137"/>
      <c r="C22" s="47"/>
      <c r="D22" s="28"/>
      <c r="E22" s="28"/>
      <c r="F22" s="28"/>
      <c r="G22" s="2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9"/>
      <c r="S22" s="9"/>
      <c r="T22" s="10"/>
    </row>
    <row r="23" spans="1:20" s="7" customFormat="1" ht="18.75" x14ac:dyDescent="0.3">
      <c r="A23" s="3"/>
      <c r="B23" s="137"/>
      <c r="C23" s="47"/>
      <c r="D23" s="28"/>
      <c r="E23" s="28"/>
      <c r="F23" s="28"/>
      <c r="G23" s="2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9"/>
      <c r="S23" s="9"/>
      <c r="T23" s="10"/>
    </row>
    <row r="24" spans="1:20" s="7" customFormat="1" ht="18.75" x14ac:dyDescent="0.3">
      <c r="A24" s="3"/>
      <c r="B24" s="137"/>
      <c r="C24" s="47"/>
      <c r="D24" s="28"/>
      <c r="E24" s="28"/>
      <c r="F24" s="28"/>
      <c r="G24" s="2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9"/>
      <c r="S24" s="9"/>
      <c r="T24" s="10"/>
    </row>
    <row r="25" spans="1:20" s="7" customFormat="1" ht="18.75" x14ac:dyDescent="0.3">
      <c r="A25" s="3"/>
      <c r="B25" s="137"/>
      <c r="C25" s="47"/>
      <c r="D25" s="28"/>
      <c r="E25" s="28"/>
      <c r="F25" s="28"/>
      <c r="G25" s="2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9"/>
      <c r="S25" s="9"/>
      <c r="T25" s="10"/>
    </row>
    <row r="26" spans="1:20" s="7" customFormat="1" ht="18.75" x14ac:dyDescent="0.3">
      <c r="A26" s="3"/>
      <c r="B26" s="137"/>
      <c r="C26" s="47"/>
      <c r="D26" s="28"/>
      <c r="E26" s="28"/>
      <c r="F26" s="28"/>
      <c r="G26" s="2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9"/>
      <c r="S26" s="9"/>
      <c r="T26" s="10"/>
    </row>
    <row r="27" spans="1:20" s="7" customFormat="1" ht="18.75" x14ac:dyDescent="0.3">
      <c r="A27" s="3"/>
      <c r="B27" s="137"/>
      <c r="C27" s="47"/>
      <c r="D27" s="28"/>
      <c r="E27" s="28"/>
      <c r="F27" s="28"/>
      <c r="G27" s="2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9"/>
      <c r="S27" s="9"/>
      <c r="T27" s="10"/>
    </row>
    <row r="28" spans="1:20" s="7" customFormat="1" ht="18.75" x14ac:dyDescent="0.3">
      <c r="A28" s="3"/>
      <c r="B28" s="137"/>
      <c r="C28"/>
      <c r="D28" s="28"/>
      <c r="E28" s="28"/>
      <c r="F28" s="28"/>
      <c r="G28" s="2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9"/>
      <c r="S28" s="9"/>
      <c r="T28" s="10"/>
    </row>
    <row r="29" spans="1:20" s="7" customFormat="1" ht="18.75" x14ac:dyDescent="0.3">
      <c r="A29" s="3"/>
      <c r="B29" s="137"/>
      <c r="C29" s="47"/>
      <c r="D29" s="28"/>
      <c r="E29" s="28"/>
      <c r="F29" s="28"/>
      <c r="G29" s="2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9"/>
      <c r="S29" s="9"/>
      <c r="T29" s="10"/>
    </row>
    <row r="30" spans="1:20" s="7" customFormat="1" ht="18.75" x14ac:dyDescent="0.3">
      <c r="A30" s="3"/>
      <c r="B30" s="137"/>
      <c r="C30" s="47"/>
      <c r="D30" s="28"/>
      <c r="E30" s="28"/>
      <c r="F30" s="28"/>
      <c r="G30" s="2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9"/>
      <c r="S30" s="9"/>
      <c r="T30" s="10"/>
    </row>
    <row r="31" spans="1:20" s="7" customFormat="1" ht="18.75" x14ac:dyDescent="0.3">
      <c r="A31" s="3"/>
      <c r="B31" s="137"/>
      <c r="C31" s="47"/>
      <c r="D31" s="28"/>
      <c r="E31" s="28"/>
      <c r="F31" s="28"/>
      <c r="G31" s="2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9"/>
      <c r="S31" s="9"/>
      <c r="T31" s="10"/>
    </row>
    <row r="32" spans="1:20" s="7" customFormat="1" ht="18.75" x14ac:dyDescent="0.3">
      <c r="A32" s="3"/>
      <c r="B32" s="137"/>
      <c r="C32" s="47"/>
      <c r="D32" s="28"/>
      <c r="E32" s="28"/>
      <c r="F32" s="28"/>
      <c r="G32" s="2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9"/>
      <c r="S32" s="9"/>
      <c r="T32" s="10"/>
    </row>
    <row r="33" spans="1:20" s="7" customFormat="1" ht="18.75" x14ac:dyDescent="0.3">
      <c r="A33" s="3"/>
      <c r="B33" s="137"/>
      <c r="C33" s="47"/>
      <c r="D33" s="28"/>
      <c r="E33" s="28"/>
      <c r="F33" s="28"/>
      <c r="G33" s="2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9"/>
      <c r="S33" s="9"/>
      <c r="T33" s="10"/>
    </row>
    <row r="34" spans="1:20" s="7" customFormat="1" ht="18.75" x14ac:dyDescent="0.3">
      <c r="A34" s="3"/>
      <c r="B34" s="137"/>
      <c r="C34" s="47"/>
      <c r="D34" s="28"/>
      <c r="E34" s="28"/>
      <c r="F34" s="28"/>
      <c r="G34" s="2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9"/>
      <c r="S34" s="9"/>
      <c r="T34" s="10"/>
    </row>
    <row r="35" spans="1:20" s="7" customFormat="1" ht="18.75" x14ac:dyDescent="0.3">
      <c r="A35" s="3"/>
      <c r="B35" s="137"/>
      <c r="C35" s="47"/>
      <c r="D35" s="28"/>
      <c r="E35" s="28"/>
      <c r="F35" s="28"/>
      <c r="G35" s="2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9"/>
      <c r="S35" s="9"/>
      <c r="T35" s="10"/>
    </row>
    <row r="36" spans="1:20" s="7" customFormat="1" ht="18.75" x14ac:dyDescent="0.3">
      <c r="A36" s="3"/>
      <c r="B36" s="137"/>
      <c r="C36" s="47"/>
      <c r="D36" s="28"/>
      <c r="E36" s="28"/>
      <c r="F36" s="28"/>
      <c r="G36" s="2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9"/>
      <c r="S36" s="9"/>
      <c r="T36" s="10"/>
    </row>
    <row r="37" spans="1:20" s="7" customFormat="1" ht="18.75" x14ac:dyDescent="0.3">
      <c r="A37" s="3"/>
      <c r="B37" s="137"/>
      <c r="C37" s="47"/>
      <c r="D37" s="28"/>
      <c r="E37" s="28"/>
      <c r="F37" s="28"/>
      <c r="G37" s="2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9"/>
      <c r="S37" s="9"/>
      <c r="T37" s="10"/>
    </row>
    <row r="38" spans="1:20" s="7" customFormat="1" ht="18.75" x14ac:dyDescent="0.3">
      <c r="A38" s="3"/>
      <c r="B38" s="137"/>
      <c r="C38" s="47"/>
      <c r="D38" s="28"/>
      <c r="E38" s="28"/>
      <c r="F38" s="28"/>
      <c r="G38" s="2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9"/>
      <c r="S38" s="9"/>
      <c r="T38" s="10"/>
    </row>
    <row r="39" spans="1:20" s="7" customFormat="1" ht="18.75" x14ac:dyDescent="0.3">
      <c r="A39" s="3"/>
      <c r="B39" s="137"/>
      <c r="C39" s="47"/>
      <c r="D39" s="28"/>
      <c r="E39" s="28"/>
      <c r="F39" s="28"/>
      <c r="G39" s="2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9"/>
      <c r="S39" s="9"/>
      <c r="T39" s="10"/>
    </row>
    <row r="40" spans="1:20" s="7" customFormat="1" ht="18.75" x14ac:dyDescent="0.3">
      <c r="A40" s="3"/>
      <c r="B40" s="137"/>
      <c r="C40" s="47"/>
      <c r="D40" s="28"/>
      <c r="E40" s="28"/>
      <c r="F40" s="28"/>
      <c r="G40" s="2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9"/>
      <c r="S40" s="9"/>
      <c r="T40" s="10"/>
    </row>
    <row r="41" spans="1:20" s="7" customFormat="1" ht="18.75" x14ac:dyDescent="0.3">
      <c r="A41" s="3"/>
      <c r="B41" s="137"/>
      <c r="C41" s="47"/>
      <c r="D41" s="28"/>
      <c r="E41" s="28"/>
      <c r="F41" s="28"/>
      <c r="G41" s="2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9"/>
      <c r="S41" s="9"/>
      <c r="T41" s="10"/>
    </row>
    <row r="42" spans="1:20" s="7" customFormat="1" ht="18.75" x14ac:dyDescent="0.3">
      <c r="A42" s="3"/>
      <c r="B42" s="137"/>
      <c r="C42" s="47"/>
      <c r="D42" s="28"/>
      <c r="E42" s="28"/>
      <c r="F42" s="28"/>
      <c r="G42" s="2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9"/>
      <c r="S42" s="9"/>
      <c r="T42" s="10"/>
    </row>
    <row r="43" spans="1:20" ht="15" customHeight="1" thickBot="1" x14ac:dyDescent="0.3">
      <c r="A43" s="11"/>
      <c r="B43" s="12"/>
      <c r="C43" s="48"/>
      <c r="D43" s="29"/>
      <c r="E43" s="29"/>
      <c r="F43" s="29"/>
      <c r="G43" s="2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13"/>
      <c r="S43" s="13"/>
      <c r="T43" s="14"/>
    </row>
    <row r="44" spans="1:20" ht="15.75" thickBot="1" x14ac:dyDescent="0.3"/>
    <row r="45" spans="1:20" ht="21.75" thickBot="1" x14ac:dyDescent="0.4">
      <c r="B45" s="72" t="s">
        <v>137</v>
      </c>
      <c r="C45" s="73"/>
      <c r="D45" s="68"/>
      <c r="E45" s="55"/>
      <c r="F45" s="55"/>
      <c r="G45" s="55"/>
      <c r="H45" s="57"/>
      <c r="I45" s="19"/>
      <c r="J45" s="19"/>
      <c r="K45" s="19"/>
      <c r="L45" s="19"/>
      <c r="M45" s="19"/>
      <c r="N45" s="19"/>
      <c r="O45" s="19"/>
      <c r="P45" s="19"/>
      <c r="Q45" s="20"/>
    </row>
    <row r="46" spans="1:20" x14ac:dyDescent="0.25">
      <c r="B46" s="21"/>
      <c r="C46" s="53"/>
      <c r="D46" s="34"/>
      <c r="E46" s="34"/>
      <c r="F46" s="34"/>
      <c r="G46" s="34"/>
      <c r="H46" s="44"/>
      <c r="I46" s="22"/>
      <c r="J46" s="22"/>
      <c r="K46" s="22"/>
      <c r="L46" s="22"/>
      <c r="M46" s="22"/>
      <c r="N46" s="22"/>
      <c r="O46" s="22"/>
      <c r="P46" s="22"/>
      <c r="Q46" s="23"/>
    </row>
    <row r="47" spans="1:20" ht="15.75" x14ac:dyDescent="0.25">
      <c r="B47" s="21"/>
      <c r="C47" s="136" t="s">
        <v>132</v>
      </c>
      <c r="D47" s="34"/>
      <c r="E47" s="34"/>
      <c r="F47" s="34"/>
      <c r="G47" s="34"/>
      <c r="H47" s="44"/>
      <c r="I47" s="22"/>
      <c r="J47" s="22"/>
      <c r="K47" s="22"/>
      <c r="L47" s="22"/>
      <c r="M47" s="22"/>
      <c r="N47" s="22"/>
      <c r="O47" s="22"/>
      <c r="P47" s="22"/>
      <c r="Q47" s="23"/>
    </row>
    <row r="48" spans="1:20" ht="16.5" thickBot="1" x14ac:dyDescent="0.3">
      <c r="B48" s="21"/>
      <c r="C48" s="36"/>
      <c r="D48" s="34"/>
      <c r="E48" s="34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3"/>
    </row>
    <row r="49" spans="2:17" s="45" customFormat="1" ht="19.5" thickBot="1" x14ac:dyDescent="0.35">
      <c r="B49" s="21"/>
      <c r="C49" s="60"/>
      <c r="D49" s="185">
        <f ca="1">YEAR(TODAY())-5</f>
        <v>2020</v>
      </c>
      <c r="E49" s="185">
        <f ca="1">D49+1</f>
        <v>2021</v>
      </c>
      <c r="F49" s="185">
        <f ca="1">E49+1</f>
        <v>2022</v>
      </c>
      <c r="G49" s="185">
        <f ca="1">F49+1</f>
        <v>2023</v>
      </c>
      <c r="H49" s="224">
        <f ca="1">G49+1</f>
        <v>2024</v>
      </c>
      <c r="I49" s="226" t="s">
        <v>149</v>
      </c>
      <c r="J49" s="22"/>
      <c r="K49" s="205" t="s">
        <v>150</v>
      </c>
      <c r="L49" s="216"/>
      <c r="M49" s="22"/>
      <c r="N49" s="22"/>
      <c r="O49" s="22"/>
      <c r="P49" s="22"/>
      <c r="Q49" s="59"/>
    </row>
    <row r="50" spans="2:17" s="45" customFormat="1" ht="15.75" x14ac:dyDescent="0.25">
      <c r="B50" s="21"/>
      <c r="C50" s="64" t="s">
        <v>128</v>
      </c>
      <c r="D50" s="76">
        <v>2000</v>
      </c>
      <c r="E50" s="76">
        <v>2500</v>
      </c>
      <c r="F50" s="134">
        <v>2700</v>
      </c>
      <c r="G50" s="134">
        <v>2900</v>
      </c>
      <c r="H50" s="225">
        <v>3200</v>
      </c>
      <c r="I50" s="227"/>
      <c r="J50" s="22"/>
      <c r="K50" s="206" t="s">
        <v>154</v>
      </c>
      <c r="L50" s="207"/>
      <c r="M50" s="211"/>
      <c r="N50" s="211"/>
      <c r="O50" s="212"/>
      <c r="P50" s="22"/>
      <c r="Q50" s="59"/>
    </row>
    <row r="51" spans="2:17" s="45" customFormat="1" ht="15.75" x14ac:dyDescent="0.25">
      <c r="B51" s="21"/>
      <c r="C51" s="189" t="s">
        <v>135</v>
      </c>
      <c r="D51" s="134">
        <v>1200</v>
      </c>
      <c r="E51" s="134">
        <v>1600</v>
      </c>
      <c r="F51" s="134">
        <v>1900</v>
      </c>
      <c r="G51" s="134">
        <v>2100</v>
      </c>
      <c r="H51" s="225">
        <v>2150</v>
      </c>
      <c r="I51" s="227"/>
      <c r="J51" s="22"/>
      <c r="K51" s="105" t="s">
        <v>151</v>
      </c>
      <c r="L51" s="208"/>
      <c r="M51" s="210"/>
      <c r="N51" s="210"/>
      <c r="O51" s="213"/>
      <c r="P51" s="22"/>
      <c r="Q51" s="59"/>
    </row>
    <row r="52" spans="2:17" s="45" customFormat="1" ht="15.75" x14ac:dyDescent="0.25">
      <c r="B52" s="21"/>
      <c r="C52" s="189" t="s">
        <v>134</v>
      </c>
      <c r="D52" s="134">
        <v>300</v>
      </c>
      <c r="E52" s="134">
        <v>325</v>
      </c>
      <c r="F52" s="134">
        <v>290</v>
      </c>
      <c r="G52" s="134">
        <v>350</v>
      </c>
      <c r="H52" s="225">
        <v>350</v>
      </c>
      <c r="I52" s="227"/>
      <c r="J52" s="22"/>
      <c r="K52" s="105" t="s">
        <v>152</v>
      </c>
      <c r="L52" s="260"/>
      <c r="M52" s="210"/>
      <c r="N52" s="210"/>
      <c r="O52" s="213"/>
      <c r="P52" s="22"/>
      <c r="Q52" s="59"/>
    </row>
    <row r="53" spans="2:17" s="45" customFormat="1" ht="16.5" thickBot="1" x14ac:dyDescent="0.3">
      <c r="B53" s="21"/>
      <c r="C53" s="235" t="s">
        <v>133</v>
      </c>
      <c r="D53" s="134">
        <v>200</v>
      </c>
      <c r="E53" s="134">
        <v>200</v>
      </c>
      <c r="F53" s="134">
        <v>200</v>
      </c>
      <c r="G53" s="134">
        <v>200</v>
      </c>
      <c r="H53" s="225">
        <v>200</v>
      </c>
      <c r="I53" s="227"/>
      <c r="J53" s="22"/>
      <c r="K53" s="110" t="s">
        <v>153</v>
      </c>
      <c r="L53" s="209"/>
      <c r="M53" s="214"/>
      <c r="N53" s="214"/>
      <c r="O53" s="215"/>
      <c r="P53" s="22"/>
      <c r="Q53" s="59"/>
    </row>
    <row r="54" spans="2:17" s="45" customFormat="1" ht="19.5" thickBot="1" x14ac:dyDescent="0.25">
      <c r="B54" s="21"/>
      <c r="C54" s="239" t="s">
        <v>136</v>
      </c>
      <c r="D54" s="237">
        <f>D50-D51-D52-D53</f>
        <v>300</v>
      </c>
      <c r="E54" s="237">
        <f>E50-E51-E52-E53</f>
        <v>375</v>
      </c>
      <c r="F54" s="237">
        <f>F50-F51-F52-F53</f>
        <v>310</v>
      </c>
      <c r="G54" s="237">
        <f>G50-G51-G52-G53</f>
        <v>250</v>
      </c>
      <c r="H54" s="238">
        <f>H50-H51-H52-H53</f>
        <v>500</v>
      </c>
      <c r="I54" s="228"/>
      <c r="J54" s="22"/>
      <c r="K54" s="44"/>
      <c r="L54" s="44"/>
      <c r="M54" s="44"/>
      <c r="N54" s="22"/>
      <c r="O54" s="22"/>
      <c r="P54" s="22"/>
      <c r="Q54" s="59"/>
    </row>
    <row r="55" spans="2:17" x14ac:dyDescent="0.25">
      <c r="B55" s="21"/>
      <c r="C55" s="53"/>
      <c r="D55" s="34"/>
      <c r="E55" s="34"/>
      <c r="F55" s="34"/>
      <c r="G55" s="34"/>
      <c r="H55" s="44"/>
      <c r="I55" s="44"/>
      <c r="J55" s="44"/>
      <c r="K55" s="44"/>
      <c r="L55" s="44"/>
      <c r="M55" s="44"/>
      <c r="N55" s="44"/>
      <c r="O55" s="44"/>
      <c r="P55" s="22"/>
      <c r="Q55" s="23"/>
    </row>
    <row r="56" spans="2:17" ht="15.75" x14ac:dyDescent="0.25">
      <c r="B56" s="21"/>
      <c r="C56" s="136" t="s">
        <v>148</v>
      </c>
      <c r="D56" s="34"/>
      <c r="E56" s="34"/>
      <c r="F56" s="34"/>
      <c r="G56" s="34"/>
      <c r="H56" s="44"/>
      <c r="I56" s="44"/>
      <c r="J56" s="44"/>
      <c r="K56" s="44"/>
      <c r="L56" s="44"/>
      <c r="M56" s="44"/>
      <c r="N56" s="44"/>
      <c r="O56" s="44"/>
      <c r="P56" s="22"/>
      <c r="Q56" s="23"/>
    </row>
    <row r="57" spans="2:17" ht="15.75" thickBot="1" x14ac:dyDescent="0.3">
      <c r="B57" s="21"/>
      <c r="C57" s="53"/>
      <c r="D57" s="34"/>
      <c r="E57" s="34"/>
      <c r="F57" s="34"/>
      <c r="G57" s="34"/>
      <c r="H57" s="44"/>
      <c r="I57" s="44"/>
      <c r="J57" s="44"/>
      <c r="K57" s="44"/>
      <c r="L57" s="44"/>
      <c r="M57" s="44"/>
      <c r="N57" s="44"/>
      <c r="O57" s="44"/>
      <c r="P57" s="22"/>
      <c r="Q57" s="23"/>
    </row>
    <row r="58" spans="2:17" s="45" customFormat="1" ht="16.5" thickBot="1" x14ac:dyDescent="0.25">
      <c r="B58" s="21"/>
      <c r="C58" s="60"/>
      <c r="D58" s="185">
        <f ca="1">YEAR(TODAY())-5</f>
        <v>2020</v>
      </c>
      <c r="E58" s="185">
        <f ca="1">D58+1</f>
        <v>2021</v>
      </c>
      <c r="F58" s="185">
        <f ca="1">E58+1</f>
        <v>2022</v>
      </c>
      <c r="G58" s="185">
        <f ca="1">F58+1</f>
        <v>2023</v>
      </c>
      <c r="H58" s="186">
        <f ca="1">G58+1</f>
        <v>2024</v>
      </c>
      <c r="I58" s="186" t="s">
        <v>149</v>
      </c>
      <c r="J58" s="22"/>
      <c r="K58" s="22"/>
      <c r="L58" s="22"/>
      <c r="M58" s="22"/>
      <c r="N58" s="22"/>
      <c r="O58" s="22"/>
      <c r="P58" s="22"/>
      <c r="Q58" s="59"/>
    </row>
    <row r="59" spans="2:17" s="45" customFormat="1" ht="15.75" x14ac:dyDescent="0.2">
      <c r="B59" s="21"/>
      <c r="C59" s="187" t="s">
        <v>136</v>
      </c>
      <c r="D59" s="198"/>
      <c r="E59" s="198"/>
      <c r="F59" s="198"/>
      <c r="G59" s="198"/>
      <c r="H59" s="194"/>
      <c r="I59" s="227"/>
      <c r="J59" s="22"/>
      <c r="K59" s="22"/>
      <c r="L59" s="22"/>
      <c r="M59" s="22"/>
      <c r="N59" s="22"/>
      <c r="O59" s="22"/>
      <c r="P59" s="22"/>
      <c r="Q59" s="59"/>
    </row>
    <row r="60" spans="2:17" s="45" customFormat="1" ht="15.75" x14ac:dyDescent="0.2">
      <c r="B60" s="21"/>
      <c r="C60" s="187" t="s">
        <v>138</v>
      </c>
      <c r="D60" s="199"/>
      <c r="E60" s="199"/>
      <c r="F60" s="199"/>
      <c r="G60" s="199"/>
      <c r="H60" s="194"/>
      <c r="I60" s="227"/>
      <c r="J60" s="22"/>
      <c r="K60" s="22"/>
      <c r="L60" s="22"/>
      <c r="M60" s="22"/>
      <c r="N60" s="22"/>
      <c r="O60" s="22"/>
      <c r="P60" s="22"/>
      <c r="Q60" s="59"/>
    </row>
    <row r="61" spans="2:17" s="45" customFormat="1" ht="15.75" x14ac:dyDescent="0.2">
      <c r="B61" s="21"/>
      <c r="C61" s="189" t="s">
        <v>139</v>
      </c>
      <c r="D61" s="134">
        <v>300</v>
      </c>
      <c r="E61" s="134">
        <v>200</v>
      </c>
      <c r="F61" s="134">
        <v>75</v>
      </c>
      <c r="G61" s="134">
        <v>25</v>
      </c>
      <c r="H61" s="193">
        <v>250</v>
      </c>
      <c r="I61" s="227"/>
      <c r="J61" s="22"/>
      <c r="K61" s="22"/>
      <c r="L61" s="22"/>
      <c r="M61" s="22"/>
      <c r="N61" s="22"/>
      <c r="O61" s="22"/>
      <c r="P61" s="22"/>
      <c r="Q61" s="59"/>
    </row>
    <row r="62" spans="2:17" s="45" customFormat="1" ht="15.75" x14ac:dyDescent="0.2">
      <c r="B62" s="21"/>
      <c r="C62" s="235" t="s">
        <v>140</v>
      </c>
      <c r="D62" s="134">
        <v>50</v>
      </c>
      <c r="E62" s="134">
        <v>125</v>
      </c>
      <c r="F62" s="134">
        <v>100</v>
      </c>
      <c r="G62" s="134">
        <v>50</v>
      </c>
      <c r="H62" s="236">
        <v>25</v>
      </c>
      <c r="I62" s="227"/>
      <c r="J62" s="22"/>
      <c r="K62" s="22"/>
      <c r="L62" s="22"/>
      <c r="M62" s="22"/>
      <c r="N62" s="22"/>
      <c r="O62" s="22"/>
      <c r="P62" s="22"/>
      <c r="Q62" s="59"/>
    </row>
    <row r="63" spans="2:17" s="45" customFormat="1" ht="19.5" thickBot="1" x14ac:dyDescent="0.25">
      <c r="B63" s="21"/>
      <c r="C63" s="239" t="s">
        <v>141</v>
      </c>
      <c r="D63" s="240"/>
      <c r="E63" s="240"/>
      <c r="F63" s="240"/>
      <c r="G63" s="240"/>
      <c r="H63" s="241"/>
      <c r="I63" s="228"/>
      <c r="J63" s="22"/>
      <c r="K63" s="22"/>
      <c r="L63" s="22"/>
      <c r="M63" s="22"/>
      <c r="N63" s="22"/>
      <c r="O63" s="22"/>
      <c r="P63" s="22"/>
      <c r="Q63" s="59"/>
    </row>
    <row r="64" spans="2:17" x14ac:dyDescent="0.25">
      <c r="B64" s="21"/>
      <c r="C64" s="53"/>
      <c r="D64" s="34"/>
      <c r="E64" s="34"/>
      <c r="F64" s="34"/>
      <c r="G64" s="34"/>
      <c r="H64" s="44"/>
      <c r="I64" s="44"/>
      <c r="J64" s="44"/>
      <c r="K64" s="44"/>
      <c r="L64" s="44"/>
      <c r="M64" s="44"/>
      <c r="N64" s="44"/>
      <c r="O64" s="44"/>
      <c r="P64" s="22"/>
      <c r="Q64" s="23"/>
    </row>
    <row r="65" spans="2:17" x14ac:dyDescent="0.25">
      <c r="B65" s="21"/>
      <c r="C65" s="53"/>
      <c r="D65" s="34"/>
      <c r="E65" s="34"/>
      <c r="F65" s="34"/>
      <c r="G65" s="34"/>
      <c r="H65" s="44"/>
      <c r="I65" s="44"/>
      <c r="J65" s="223" t="s">
        <v>161</v>
      </c>
      <c r="K65" s="44"/>
      <c r="L65" s="44"/>
      <c r="M65" s="44"/>
      <c r="N65" s="44"/>
      <c r="O65" s="44"/>
      <c r="P65" s="22"/>
      <c r="Q65" s="23"/>
    </row>
    <row r="66" spans="2:17" ht="15.75" thickBot="1" x14ac:dyDescent="0.3">
      <c r="B66" s="130"/>
      <c r="C66" s="131"/>
      <c r="D66" s="131"/>
      <c r="E66" s="131"/>
      <c r="F66" s="131"/>
      <c r="G66" s="131"/>
      <c r="H66" s="132"/>
      <c r="I66" s="132"/>
      <c r="J66" s="132"/>
      <c r="K66" s="132"/>
      <c r="L66" s="132"/>
      <c r="M66" s="132"/>
      <c r="N66" s="132"/>
      <c r="O66" s="132"/>
      <c r="P66" s="133"/>
      <c r="Q66" s="60"/>
    </row>
    <row r="67" spans="2:17" ht="15.75" thickBot="1" x14ac:dyDescent="0.3"/>
    <row r="68" spans="2:17" ht="19.5" customHeight="1" thickBot="1" x14ac:dyDescent="0.4">
      <c r="B68" s="72" t="s">
        <v>142</v>
      </c>
      <c r="C68" s="155"/>
      <c r="D68" s="156"/>
      <c r="E68" s="144"/>
      <c r="F68" s="144"/>
      <c r="G68" s="144"/>
      <c r="H68" s="145"/>
      <c r="I68" s="145"/>
      <c r="J68" s="146"/>
      <c r="K68" s="146"/>
      <c r="L68" s="146"/>
      <c r="M68" s="147"/>
    </row>
    <row r="69" spans="2:17" ht="14.25" customHeight="1" x14ac:dyDescent="0.25">
      <c r="B69" s="21"/>
      <c r="C69" s="115"/>
      <c r="D69" s="113"/>
      <c r="E69" s="34"/>
      <c r="F69" s="34"/>
      <c r="G69" s="34"/>
      <c r="H69" s="44"/>
      <c r="I69" s="44"/>
      <c r="J69" s="22"/>
      <c r="K69" s="22"/>
      <c r="L69" s="22"/>
      <c r="M69" s="23"/>
    </row>
    <row r="70" spans="2:17" ht="14.25" customHeight="1" x14ac:dyDescent="0.25">
      <c r="B70" s="21"/>
      <c r="C70" s="217" t="s">
        <v>155</v>
      </c>
      <c r="D70" s="113"/>
      <c r="E70" s="34"/>
      <c r="F70" s="34"/>
      <c r="G70" s="34"/>
      <c r="H70" s="44"/>
      <c r="I70" s="44"/>
      <c r="J70" s="22"/>
      <c r="K70" s="22"/>
      <c r="L70" s="22"/>
      <c r="M70" s="23"/>
    </row>
    <row r="71" spans="2:17" ht="14.25" customHeight="1" x14ac:dyDescent="0.25">
      <c r="B71" s="21"/>
      <c r="C71" s="218" t="s">
        <v>156</v>
      </c>
      <c r="D71" s="113"/>
      <c r="E71" s="34"/>
      <c r="F71" s="34"/>
      <c r="G71" s="34"/>
      <c r="H71" s="44"/>
      <c r="I71" s="44"/>
      <c r="J71" s="22"/>
      <c r="K71" s="22"/>
      <c r="L71" s="22"/>
      <c r="M71" s="23"/>
    </row>
    <row r="72" spans="2:17" ht="14.25" customHeight="1" x14ac:dyDescent="0.25">
      <c r="B72" s="21"/>
      <c r="C72" s="115"/>
      <c r="D72" s="113"/>
      <c r="E72" s="34"/>
      <c r="F72" s="34"/>
      <c r="G72" s="34"/>
      <c r="H72" s="44"/>
      <c r="I72" s="44"/>
      <c r="J72" s="22"/>
      <c r="K72" s="22"/>
      <c r="L72" s="22"/>
      <c r="M72" s="23"/>
    </row>
    <row r="73" spans="2:17" ht="14.25" customHeight="1" x14ac:dyDescent="0.25">
      <c r="B73" s="21"/>
      <c r="C73" s="115"/>
      <c r="D73" s="113"/>
      <c r="E73" s="34"/>
      <c r="F73" s="34"/>
      <c r="G73" s="34"/>
      <c r="H73" s="44"/>
      <c r="I73" s="44"/>
      <c r="J73" s="22"/>
      <c r="K73" s="22"/>
      <c r="L73" s="22"/>
      <c r="M73" s="23"/>
    </row>
    <row r="74" spans="2:17" ht="14.25" customHeight="1" x14ac:dyDescent="0.25">
      <c r="B74" s="21"/>
      <c r="C74" s="115"/>
      <c r="D74" s="113"/>
      <c r="E74" s="34"/>
      <c r="F74" s="34"/>
      <c r="G74" s="34"/>
      <c r="H74" s="44"/>
      <c r="I74" s="44"/>
      <c r="J74" s="22"/>
      <c r="K74" s="22"/>
      <c r="L74" s="22"/>
      <c r="M74" s="23"/>
    </row>
    <row r="75" spans="2:17" ht="14.25" customHeight="1" x14ac:dyDescent="0.25">
      <c r="B75" s="21"/>
      <c r="C75" s="115"/>
      <c r="D75" s="113"/>
      <c r="E75" s="34"/>
      <c r="F75" s="34"/>
      <c r="G75" s="34"/>
      <c r="H75" s="44"/>
      <c r="I75" s="44"/>
      <c r="J75" s="22"/>
      <c r="K75" s="22"/>
      <c r="L75" s="22"/>
      <c r="M75" s="23"/>
    </row>
    <row r="76" spans="2:17" ht="14.25" customHeight="1" x14ac:dyDescent="0.25">
      <c r="B76" s="21"/>
      <c r="C76" s="115"/>
      <c r="D76" s="113"/>
      <c r="E76" s="34"/>
      <c r="F76" s="34"/>
      <c r="G76" s="34"/>
      <c r="H76" s="44"/>
      <c r="I76" s="44"/>
      <c r="J76" s="22"/>
      <c r="K76" s="22"/>
      <c r="L76" s="22"/>
      <c r="M76" s="23"/>
    </row>
    <row r="77" spans="2:17" ht="14.25" customHeight="1" x14ac:dyDescent="0.25">
      <c r="B77" s="21"/>
      <c r="C77" s="115"/>
      <c r="D77" s="113"/>
      <c r="E77" s="34"/>
      <c r="F77" s="34"/>
      <c r="G77" s="34"/>
      <c r="H77" s="44"/>
      <c r="I77" s="44"/>
      <c r="J77" s="22"/>
      <c r="K77" s="22"/>
      <c r="L77" s="22"/>
      <c r="M77" s="23"/>
    </row>
    <row r="78" spans="2:17" ht="14.25" customHeight="1" x14ac:dyDescent="0.25">
      <c r="B78" s="21"/>
      <c r="C78" s="115"/>
      <c r="D78" s="113"/>
      <c r="E78" s="34"/>
      <c r="F78" s="34"/>
      <c r="G78" s="34"/>
      <c r="H78" s="44"/>
      <c r="I78" s="44"/>
      <c r="J78" s="22"/>
      <c r="K78" s="22"/>
      <c r="L78" s="22"/>
      <c r="M78" s="23"/>
    </row>
    <row r="79" spans="2:17" ht="14.25" customHeight="1" x14ac:dyDescent="0.25">
      <c r="B79" s="21"/>
      <c r="C79" s="115"/>
      <c r="D79" s="113"/>
      <c r="E79" s="34"/>
      <c r="F79" s="34"/>
      <c r="G79" s="34"/>
      <c r="H79" s="44"/>
      <c r="I79" s="44"/>
      <c r="J79" s="22"/>
      <c r="K79" s="22"/>
      <c r="L79" s="22"/>
      <c r="M79" s="23"/>
    </row>
    <row r="80" spans="2:17" ht="14.25" customHeight="1" x14ac:dyDescent="0.25">
      <c r="B80" s="21"/>
      <c r="C80" s="115"/>
      <c r="D80" s="113"/>
      <c r="E80" s="34"/>
      <c r="F80" s="34"/>
      <c r="G80" s="34"/>
      <c r="H80" s="44"/>
      <c r="I80" s="44"/>
      <c r="J80" s="22"/>
      <c r="K80" s="22"/>
      <c r="L80" s="22"/>
      <c r="M80" s="23"/>
    </row>
    <row r="81" spans="2:16" ht="14.25" customHeight="1" thickBot="1" x14ac:dyDescent="0.3">
      <c r="B81" s="21"/>
      <c r="C81" s="115"/>
      <c r="D81" s="113"/>
      <c r="E81" s="34"/>
      <c r="F81" s="34"/>
      <c r="G81" s="34"/>
      <c r="H81" s="44"/>
      <c r="I81" s="44"/>
      <c r="J81" s="22"/>
      <c r="K81" s="22"/>
      <c r="L81" s="22"/>
      <c r="M81" s="23"/>
    </row>
    <row r="82" spans="2:16" s="45" customFormat="1" ht="16.5" thickBot="1" x14ac:dyDescent="0.3">
      <c r="B82" s="21"/>
      <c r="C82" s="60"/>
      <c r="D82" s="185">
        <f ca="1">YEAR(TODAY())</f>
        <v>2025</v>
      </c>
      <c r="E82" s="185">
        <f ca="1">D82+1</f>
        <v>2026</v>
      </c>
      <c r="F82" s="185">
        <f ca="1">E82+1</f>
        <v>2027</v>
      </c>
      <c r="G82" s="185">
        <f ca="1">F82+1</f>
        <v>2028</v>
      </c>
      <c r="H82" s="186">
        <f ca="1">G82+1</f>
        <v>2029</v>
      </c>
      <c r="I82" s="22"/>
      <c r="J82" s="22"/>
      <c r="K82" s="22"/>
      <c r="L82" s="22"/>
      <c r="M82" s="59"/>
      <c r="N82"/>
      <c r="O82"/>
      <c r="P82"/>
    </row>
    <row r="83" spans="2:16" s="45" customFormat="1" ht="16.5" thickBot="1" x14ac:dyDescent="0.3">
      <c r="B83" s="21"/>
      <c r="C83" s="188" t="s">
        <v>144</v>
      </c>
      <c r="D83" s="195"/>
      <c r="E83" s="195"/>
      <c r="F83" s="195"/>
      <c r="G83" s="195"/>
      <c r="H83" s="196"/>
      <c r="I83" s="221" t="s">
        <v>157</v>
      </c>
      <c r="J83" s="220"/>
      <c r="K83" s="220"/>
      <c r="L83" s="222"/>
      <c r="M83" s="59"/>
      <c r="N83"/>
      <c r="O83"/>
      <c r="P83"/>
    </row>
    <row r="84" spans="2:16" ht="14.25" customHeight="1" x14ac:dyDescent="0.25">
      <c r="B84" s="21"/>
      <c r="C84" s="115"/>
      <c r="D84" s="113"/>
      <c r="E84" s="34"/>
      <c r="F84" s="34"/>
      <c r="G84" s="34"/>
      <c r="H84" s="44"/>
      <c r="I84" s="44"/>
      <c r="J84" s="22"/>
      <c r="K84" s="22"/>
      <c r="L84" s="22"/>
      <c r="M84" s="23"/>
    </row>
    <row r="85" spans="2:16" s="96" customFormat="1" ht="14.25" customHeight="1" thickBot="1" x14ac:dyDescent="0.3">
      <c r="B85" s="149"/>
      <c r="C85" s="150"/>
      <c r="D85" s="150"/>
      <c r="E85" s="150"/>
      <c r="F85" s="150"/>
      <c r="G85" s="150"/>
      <c r="H85" s="151"/>
      <c r="I85" s="151"/>
      <c r="J85" s="152"/>
      <c r="K85" s="152"/>
      <c r="L85" s="152"/>
      <c r="M85" s="153"/>
      <c r="N85"/>
      <c r="O85"/>
      <c r="P85"/>
    </row>
    <row r="86" spans="2:16" ht="15.75" thickBot="1" x14ac:dyDescent="0.3"/>
    <row r="87" spans="2:16" ht="19.5" customHeight="1" thickBot="1" x14ac:dyDescent="0.4">
      <c r="B87" s="154" t="s">
        <v>143</v>
      </c>
      <c r="C87" s="155"/>
      <c r="D87" s="203"/>
      <c r="E87" s="157"/>
      <c r="F87" s="144"/>
      <c r="G87" s="144"/>
      <c r="H87" s="145"/>
      <c r="I87" s="145"/>
      <c r="J87" s="146"/>
      <c r="K87" s="147"/>
    </row>
    <row r="88" spans="2:16" ht="14.25" customHeight="1" x14ac:dyDescent="0.25">
      <c r="B88" s="21"/>
      <c r="C88" s="115"/>
      <c r="D88" s="113"/>
      <c r="E88" s="34"/>
      <c r="F88" s="34"/>
      <c r="G88" s="34"/>
      <c r="H88" s="44"/>
      <c r="I88" s="44"/>
      <c r="J88" s="22"/>
      <c r="K88" s="23"/>
    </row>
    <row r="89" spans="2:16" ht="14.25" customHeight="1" x14ac:dyDescent="0.25">
      <c r="B89" s="21"/>
      <c r="C89" s="34"/>
      <c r="D89" s="138" t="s">
        <v>163</v>
      </c>
      <c r="E89" s="34"/>
      <c r="F89" s="34"/>
      <c r="G89" s="34"/>
      <c r="H89" s="44"/>
      <c r="I89" s="44"/>
      <c r="J89" s="22"/>
      <c r="K89" s="23"/>
    </row>
    <row r="90" spans="2:16" ht="14.25" customHeight="1" thickBot="1" x14ac:dyDescent="0.3">
      <c r="B90" s="21"/>
      <c r="C90" s="115"/>
      <c r="D90" s="113"/>
      <c r="E90" s="34"/>
      <c r="F90" s="34"/>
      <c r="G90" s="229" t="s">
        <v>162</v>
      </c>
      <c r="H90" s="44"/>
      <c r="I90" s="44"/>
      <c r="J90" s="22"/>
      <c r="K90" s="23"/>
    </row>
    <row r="91" spans="2:16" ht="15.75" customHeight="1" thickBot="1" x14ac:dyDescent="0.3">
      <c r="B91" s="21"/>
      <c r="C91" s="190" t="s">
        <v>145</v>
      </c>
      <c r="D91" s="192">
        <v>5000</v>
      </c>
      <c r="E91" s="34"/>
      <c r="F91" s="34"/>
      <c r="G91" s="34"/>
      <c r="H91" s="44"/>
      <c r="I91" s="44"/>
      <c r="J91" s="22"/>
      <c r="K91" s="23"/>
    </row>
    <row r="92" spans="2:16" ht="14.25" customHeight="1" x14ac:dyDescent="0.25">
      <c r="B92" s="21"/>
      <c r="C92" s="115"/>
      <c r="D92" s="113"/>
      <c r="E92" s="34"/>
      <c r="F92" s="34"/>
      <c r="G92" s="34"/>
      <c r="H92" s="44"/>
      <c r="I92" s="44"/>
      <c r="J92" s="22"/>
      <c r="K92" s="23"/>
    </row>
    <row r="93" spans="2:16" ht="14.25" customHeight="1" x14ac:dyDescent="0.25">
      <c r="B93" s="21"/>
      <c r="C93" s="115"/>
      <c r="D93" s="138" t="s">
        <v>169</v>
      </c>
      <c r="E93" s="34"/>
      <c r="F93" s="34"/>
      <c r="G93" s="34"/>
      <c r="H93" s="44"/>
      <c r="I93" s="44"/>
      <c r="J93" s="22"/>
      <c r="K93" s="23"/>
    </row>
    <row r="94" spans="2:16" ht="14.25" customHeight="1" thickBot="1" x14ac:dyDescent="0.3">
      <c r="B94" s="21"/>
      <c r="C94" s="115"/>
      <c r="D94" s="113"/>
      <c r="E94" s="34"/>
      <c r="F94" s="34"/>
      <c r="G94" s="229" t="s">
        <v>164</v>
      </c>
      <c r="H94" s="44"/>
      <c r="I94" s="44"/>
      <c r="J94" s="22"/>
      <c r="K94" s="23"/>
    </row>
    <row r="95" spans="2:16" ht="16.5" customHeight="1" thickBot="1" x14ac:dyDescent="0.3">
      <c r="B95" s="21"/>
      <c r="C95" s="190" t="s">
        <v>146</v>
      </c>
      <c r="D95" s="191">
        <v>0.1</v>
      </c>
      <c r="E95" s="34"/>
      <c r="F95" s="34"/>
      <c r="G95" s="34"/>
      <c r="H95" s="219"/>
      <c r="I95" s="44"/>
      <c r="J95" s="22"/>
      <c r="K95" s="23"/>
    </row>
    <row r="96" spans="2:16" ht="14.25" customHeight="1" x14ac:dyDescent="0.25">
      <c r="B96" s="21"/>
      <c r="C96" s="115"/>
      <c r="D96" s="113"/>
      <c r="E96" s="34"/>
      <c r="F96" s="34"/>
      <c r="G96" s="34"/>
      <c r="H96" s="44"/>
      <c r="I96" s="44"/>
      <c r="J96" s="22"/>
      <c r="K96" s="23"/>
    </row>
    <row r="97" spans="2:14" ht="14.25" customHeight="1" thickBot="1" x14ac:dyDescent="0.3">
      <c r="B97" s="21"/>
      <c r="C97" s="115"/>
      <c r="D97" s="113"/>
      <c r="E97" s="34"/>
      <c r="F97" s="34"/>
      <c r="G97" s="34"/>
      <c r="H97" s="44"/>
      <c r="I97" s="44"/>
      <c r="J97" s="22"/>
      <c r="K97" s="23"/>
    </row>
    <row r="98" spans="2:14" s="45" customFormat="1" ht="16.5" thickBot="1" x14ac:dyDescent="0.3">
      <c r="B98" s="21"/>
      <c r="C98" s="60"/>
      <c r="D98" s="185">
        <f ca="1">YEAR(TODAY())</f>
        <v>2025</v>
      </c>
      <c r="E98" s="185">
        <f ca="1">D98+1</f>
        <v>2026</v>
      </c>
      <c r="F98" s="185">
        <f ca="1">E98+1</f>
        <v>2027</v>
      </c>
      <c r="G98" s="185">
        <f ca="1">F98+1</f>
        <v>2028</v>
      </c>
      <c r="H98" s="186">
        <f ca="1">G98+1</f>
        <v>2029</v>
      </c>
      <c r="I98" s="22"/>
      <c r="J98" s="22"/>
      <c r="K98" s="59"/>
      <c r="L98"/>
      <c r="M98"/>
      <c r="N98"/>
    </row>
    <row r="99" spans="2:14" s="45" customFormat="1" ht="15.75" x14ac:dyDescent="0.25">
      <c r="B99" s="21"/>
      <c r="C99" s="187" t="s">
        <v>144</v>
      </c>
      <c r="D99" s="76">
        <f>D83</f>
        <v>0</v>
      </c>
      <c r="E99" s="76">
        <f>E83</f>
        <v>0</v>
      </c>
      <c r="F99" s="76">
        <f>F83</f>
        <v>0</v>
      </c>
      <c r="G99" s="76">
        <f>G83</f>
        <v>0</v>
      </c>
      <c r="H99" s="193">
        <f>H83</f>
        <v>0</v>
      </c>
      <c r="I99" s="22"/>
      <c r="J99" s="22"/>
      <c r="K99" s="59"/>
      <c r="L99"/>
      <c r="M99"/>
      <c r="N99"/>
    </row>
    <row r="100" spans="2:14" s="45" customFormat="1" ht="15.75" x14ac:dyDescent="0.25">
      <c r="B100" s="21"/>
      <c r="C100" s="294" t="s">
        <v>193</v>
      </c>
      <c r="D100" s="263"/>
      <c r="E100" s="261"/>
      <c r="F100" s="261"/>
      <c r="G100" s="262"/>
      <c r="H100" s="194"/>
      <c r="I100" s="230" t="s">
        <v>158</v>
      </c>
      <c r="J100" s="231"/>
      <c r="K100" s="59"/>
      <c r="L100"/>
      <c r="M100"/>
      <c r="N100"/>
    </row>
    <row r="101" spans="2:14" s="45" customFormat="1" ht="16.5" thickBot="1" x14ac:dyDescent="0.3">
      <c r="B101" s="21"/>
      <c r="C101" s="188" t="s">
        <v>159</v>
      </c>
      <c r="D101" s="195"/>
      <c r="E101" s="195"/>
      <c r="F101" s="195"/>
      <c r="G101" s="195"/>
      <c r="H101" s="196"/>
      <c r="I101" s="221" t="s">
        <v>160</v>
      </c>
      <c r="J101" s="232"/>
      <c r="K101" s="233"/>
      <c r="L101"/>
      <c r="M101"/>
      <c r="N101"/>
    </row>
    <row r="102" spans="2:14" ht="14.25" customHeight="1" thickBot="1" x14ac:dyDescent="0.3">
      <c r="B102" s="21"/>
      <c r="C102" s="115"/>
      <c r="D102" s="113"/>
      <c r="E102" s="34"/>
      <c r="F102" s="34"/>
      <c r="G102" s="34"/>
      <c r="H102" s="44"/>
      <c r="I102" s="44"/>
      <c r="J102" s="22"/>
      <c r="K102" s="23"/>
    </row>
    <row r="103" spans="2:14" ht="19.5" customHeight="1" thickBot="1" x14ac:dyDescent="0.3">
      <c r="B103" s="21"/>
      <c r="C103" s="242" t="s">
        <v>147</v>
      </c>
      <c r="D103" s="197"/>
      <c r="E103" s="221" t="s">
        <v>165</v>
      </c>
      <c r="F103" s="122"/>
      <c r="G103" s="34"/>
      <c r="H103" s="44"/>
      <c r="I103" s="44"/>
      <c r="J103" s="22"/>
      <c r="K103" s="23"/>
    </row>
    <row r="104" spans="2:14" s="96" customFormat="1" ht="14.25" customHeight="1" thickBot="1" x14ac:dyDescent="0.3">
      <c r="B104" s="149"/>
      <c r="C104" s="150"/>
      <c r="D104" s="150"/>
      <c r="E104" s="150"/>
      <c r="F104" s="150"/>
      <c r="G104" s="150"/>
      <c r="H104" s="151"/>
      <c r="I104" s="151"/>
      <c r="J104" s="152"/>
      <c r="K104" s="153"/>
      <c r="L104"/>
      <c r="M104"/>
      <c r="N104"/>
    </row>
    <row r="107" spans="2:14" x14ac:dyDescent="0.25">
      <c r="E107" s="1" t="s">
        <v>223</v>
      </c>
      <c r="F107" s="368" t="s">
        <v>222</v>
      </c>
    </row>
    <row r="108" spans="2:14" ht="15.75" thickBot="1" x14ac:dyDescent="0.3">
      <c r="E108" s="1"/>
      <c r="F108" s="368"/>
    </row>
    <row r="109" spans="2:14" ht="19.5" thickBot="1" x14ac:dyDescent="0.3">
      <c r="H109" s="389"/>
    </row>
  </sheetData>
  <hyperlinks>
    <hyperlink ref="G90" r:id="rId1" xr:uid="{00000000-0004-0000-0400-000000000000}"/>
    <hyperlink ref="G94" r:id="rId2" xr:uid="{00000000-0004-0000-0400-000001000000}"/>
    <hyperlink ref="H6" r:id="rId3" xr:uid="{00000000-0004-0000-0400-000002000000}"/>
    <hyperlink ref="F107" r:id="rId4" xr:uid="{00000000-0004-0000-0400-000003000000}"/>
  </hyperlinks>
  <pageMargins left="0.7" right="0.7" top="0.75" bottom="0.75" header="0.3" footer="0.3"/>
  <pageSetup paperSize="9" orientation="portrait" r:id="rId5"/>
  <drawing r:id="rId6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400-000001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'Enunciado 4'!D50:H50</xm:f>
              <xm:sqref>I50</xm:sqref>
            </x14:sparkline>
            <x14:sparkline>
              <xm:f>'Enunciado 4'!D51:H51</xm:f>
              <xm:sqref>I51</xm:sqref>
            </x14:sparkline>
            <x14:sparkline>
              <xm:f>'Enunciado 4'!D52:H52</xm:f>
              <xm:sqref>I52</xm:sqref>
            </x14:sparkline>
            <x14:sparkline>
              <xm:f>'Enunciado 4'!D53:H53</xm:f>
              <xm:sqref>I53</xm:sqref>
            </x14:sparkline>
            <x14:sparkline>
              <xm:f>'Enunciado 4'!D54:H54</xm:f>
              <xm:sqref>I54</xm:sqref>
            </x14:sparkline>
          </x14:sparklines>
        </x14:sparklineGroup>
        <x14:sparklineGroup type="column" displayEmptyCellsAs="gap" xr2:uid="{00000000-0003-0000-04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'Enunciado 4'!D59:H59</xm:f>
              <xm:sqref>I59</xm:sqref>
            </x14:sparkline>
            <x14:sparkline>
              <xm:f>'Enunciado 4'!D60:H60</xm:f>
              <xm:sqref>I60</xm:sqref>
            </x14:sparkline>
            <x14:sparkline>
              <xm:f>'Enunciado 4'!D61:H61</xm:f>
              <xm:sqref>I61</xm:sqref>
            </x14:sparkline>
            <x14:sparkline>
              <xm:f>'Enunciado 4'!D62:H62</xm:f>
              <xm:sqref>I62</xm:sqref>
            </x14:sparkline>
            <x14:sparkline>
              <xm:f>'Enunciado 4'!D63:H63</xm:f>
              <xm:sqref>I63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Enunciado1</vt:lpstr>
      <vt:lpstr>Solucion1</vt:lpstr>
      <vt:lpstr>Enunciado 2</vt:lpstr>
      <vt:lpstr>Enunciado 3</vt:lpstr>
      <vt:lpstr>Enunciado 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2025-04-03T12:08:45Z</dcterms:modified>
</cp:coreProperties>
</file>