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2120" windowHeight="7995" tabRatio="756" activeTab="0"/>
  </bookViews>
  <sheets>
    <sheet name="Enunciado" sheetId="1" r:id="rId1"/>
    <sheet name="Solucion" sheetId="2" r:id="rId2"/>
  </sheets>
  <definedNames/>
  <calcPr fullCalcOnLoad="1"/>
</workbook>
</file>

<file path=xl/sharedStrings.xml><?xml version="1.0" encoding="utf-8"?>
<sst xmlns="http://schemas.openxmlformats.org/spreadsheetml/2006/main" count="122" uniqueCount="60">
  <si>
    <t>¿Qué vamos a aprender?</t>
  </si>
  <si>
    <t>Ingredientes:</t>
  </si>
  <si>
    <t>Años</t>
  </si>
  <si>
    <t>Flujos de caja</t>
  </si>
  <si>
    <t>Tasa</t>
  </si>
  <si>
    <t xml:space="preserve">  - Es el número de años en que se recupera la inversión</t>
  </si>
  <si>
    <t xml:space="preserve">  - Cuanto menor sea el tiempo en que se recupera la inversión, mejor.</t>
  </si>
  <si>
    <t>CRITERIO DE LIQUIDEZ DE UNA INVERSIÓN</t>
  </si>
  <si>
    <t xml:space="preserve">  - En esta hoja aprenderemos a calcular el Pay Back o plazo de recuperación de una inversión en un proyecto. </t>
  </si>
  <si>
    <t xml:space="preserve">Se trata de calcular el plazo de recuperación de una inversión inicial. Que consta de una serie de flujos de caja a lo largo de varios años </t>
  </si>
  <si>
    <t>Flujos actualizados con fórmula</t>
  </si>
  <si>
    <t>Flujos actualizados con función VA()</t>
  </si>
  <si>
    <t>Flujos acumulados</t>
  </si>
  <si>
    <t>PayBack (con &amp;)</t>
  </si>
  <si>
    <t>PayBack (con CONCATENAR)</t>
  </si>
  <si>
    <t xml:space="preserve">  - No hay una función que lo haga por lo que los cálculos deben hacerse con fórmulas</t>
  </si>
  <si>
    <t>El inversor como máximo quiere recuperarla pronto, debido a la falta de seguridad del país en el que se realiza la inversión</t>
  </si>
  <si>
    <t xml:space="preserve">Payback </t>
  </si>
  <si>
    <t>Primer año positivo</t>
  </si>
  <si>
    <t>¿Recupera la inversión ese año?</t>
  </si>
  <si>
    <t>=VA($D$26;E28;;-E29)</t>
  </si>
  <si>
    <t xml:space="preserve">  - La función COINCIDIR ayuda a localizar un elemento dentro de un rango de celdas y devuelve su posición</t>
  </si>
  <si>
    <t xml:space="preserve">  - La función DESREF devuelve el valor de una celda que está a un número especificado de filas y columnas de una celda</t>
  </si>
  <si>
    <r>
      <t xml:space="preserve">Plazo de recuperación de la inversión o </t>
    </r>
    <r>
      <rPr>
        <b/>
        <i/>
        <sz val="16"/>
        <color indexed="8"/>
        <rFont val="Calibri"/>
        <family val="2"/>
      </rPr>
      <t xml:space="preserve">Pay Back </t>
    </r>
    <r>
      <rPr>
        <b/>
        <sz val="16"/>
        <color indexed="8"/>
        <rFont val="Calibri"/>
        <family val="2"/>
      </rPr>
      <t>descontado</t>
    </r>
  </si>
  <si>
    <t>Hola</t>
  </si>
  <si>
    <t>Casa</t>
  </si>
  <si>
    <t xml:space="preserve">  - Las funciones CONCATENAR y &amp; permiten unir varios textos en una sola celda</t>
  </si>
  <si>
    <t>Perro</t>
  </si>
  <si>
    <t>Tenedor</t>
  </si>
  <si>
    <t>Desde aquí</t>
  </si>
  <si>
    <t>Lobo</t>
  </si>
  <si>
    <t>Oso</t>
  </si>
  <si>
    <t>Gato</t>
  </si>
  <si>
    <t>Culebra</t>
  </si>
  <si>
    <t>Zorro</t>
  </si>
  <si>
    <t>Gallina</t>
  </si>
  <si>
    <t>Pato</t>
  </si>
  <si>
    <t>Rana</t>
  </si>
  <si>
    <t>=COINCIDIR("casa";D13:H13;0)</t>
  </si>
  <si>
    <t>=DESREF(D15;1;4)</t>
  </si>
  <si>
    <t>Sabemos que son 3 años y pico</t>
  </si>
  <si>
    <t>Son X años y pico</t>
  </si>
  <si>
    <t>=SI(E38&lt;0;"NO";"RECUPERA")</t>
  </si>
  <si>
    <t>=COINCIDIR("RECUPERA";E39:I39;0)</t>
  </si>
  <si>
    <t>=D40-1</t>
  </si>
  <si>
    <t>Numerador</t>
  </si>
  <si>
    <t>Denominador</t>
  </si>
  <si>
    <t>=-DESREF(D34;4;D41)</t>
  </si>
  <si>
    <t>=DESREF(D34;3;D40)</t>
  </si>
  <si>
    <t>=E29/(1+$D$26)^E28</t>
  </si>
  <si>
    <t>Que le faltan 492,9 euros</t>
  </si>
  <si>
    <t>Y que el año cuarto conseguirá 1.366 euros</t>
  </si>
  <si>
    <t>=SUMA($D37:E37)</t>
  </si>
  <si>
    <t>PayBack en años y días</t>
  </si>
  <si>
    <t>=D41+H50/H51</t>
  </si>
  <si>
    <t>=DECIMAL(D53;2)&amp;" años"</t>
  </si>
  <si>
    <t>=CONCATENAR(DECIMAL(D53;2);" años")</t>
  </si>
  <si>
    <t>=D41&amp;" años y "&amp;ENTERO(H50/H51*365)&amp;" dias"</t>
  </si>
  <si>
    <t>APELLIDO y NOMBRE</t>
  </si>
  <si>
    <t>NIP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</si>
</sst>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\ [$€-1]_-;\-* #,##0.00\ [$€-1]_-;_-* \-??\ [$€-1]_-"/>
    <numFmt numFmtId="166" formatCode="#,##0.0_ ;[Red]\-#,##0.0\ "/>
    <numFmt numFmtId="167" formatCode="_-* #,##0.0000\ _€_-;\-* #,##0.0000\ _€_-;_-* &quot;-&quot;??\ _€_-;_-@_-"/>
    <numFmt numFmtId="168" formatCode="#,##0.0\ &quot;€&quot;;[Red]\-#,##0.0\ &quot;€&quot;"/>
    <numFmt numFmtId="169" formatCode="&quot;año&quot;\ 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8"/>
      <color indexed="8"/>
      <name val="Calibri"/>
      <family val="2"/>
    </font>
    <font>
      <b/>
      <sz val="12"/>
      <color indexed="10"/>
      <name val="Calibri"/>
      <family val="2"/>
    </font>
    <font>
      <sz val="18"/>
      <color indexed="16"/>
      <name val="Calibri"/>
      <family val="0"/>
    </font>
    <font>
      <b/>
      <sz val="18"/>
      <color indexed="16"/>
      <name val="Calibri"/>
      <family val="0"/>
    </font>
    <font>
      <b/>
      <sz val="18"/>
      <color indexed="20"/>
      <name val="Calibri"/>
      <family val="0"/>
    </font>
    <font>
      <b/>
      <sz val="18"/>
      <color indexed="20"/>
      <name val="Cambria Math"/>
      <family val="0"/>
    </font>
    <font>
      <b/>
      <sz val="18"/>
      <color indexed="10"/>
      <name val="Calibri"/>
      <family val="0"/>
    </font>
    <font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>
        <color theme="6" tint="-0.4999699890613556"/>
      </bottom>
    </border>
    <border>
      <left>
        <color indexed="63"/>
      </left>
      <right style="medium">
        <color theme="6" tint="-0.4999699890613556"/>
      </right>
      <top>
        <color indexed="63"/>
      </top>
      <bottom style="medium">
        <color theme="6" tint="-0.4999699890613556"/>
      </bottom>
    </border>
    <border>
      <left style="medium">
        <color theme="6" tint="-0.4999699890613556"/>
      </left>
      <right>
        <color indexed="63"/>
      </right>
      <top>
        <color indexed="63"/>
      </top>
      <bottom style="medium">
        <color theme="6" tint="-0.4999699890613556"/>
      </bottom>
    </border>
    <border>
      <left style="medium"/>
      <right>
        <color indexed="63"/>
      </right>
      <top style="hair"/>
      <bottom style="hair"/>
    </border>
    <border>
      <left style="medium">
        <color theme="6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6" tint="-0.4999699890613556"/>
      </right>
      <top>
        <color indexed="63"/>
      </top>
      <bottom>
        <color indexed="63"/>
      </bottom>
    </border>
    <border>
      <left style="medium">
        <color theme="6" tint="-0.4999699890613556"/>
      </left>
      <right>
        <color indexed="63"/>
      </right>
      <top style="medium">
        <color theme="6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6" tint="-0.4999699890613556"/>
      </top>
      <bottom>
        <color indexed="63"/>
      </bottom>
    </border>
    <border>
      <left>
        <color indexed="63"/>
      </left>
      <right style="medium">
        <color theme="6" tint="-0.4999699890613556"/>
      </right>
      <top style="medium">
        <color theme="6" tint="-0.4999699890613556"/>
      </top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hair"/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medium"/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/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165" fontId="2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9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0" borderId="0" xfId="0" applyBorder="1" applyAlignment="1">
      <alignment vertical="center"/>
    </xf>
    <xf numFmtId="0" fontId="0" fillId="33" borderId="13" xfId="0" applyFont="1" applyFill="1" applyBorder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6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vertical="center"/>
    </xf>
    <xf numFmtId="0" fontId="59" fillId="33" borderId="0" xfId="0" applyFont="1" applyFill="1" applyBorder="1" applyAlignment="1">
      <alignment horizontal="right" vertical="center"/>
    </xf>
    <xf numFmtId="0" fontId="59" fillId="33" borderId="0" xfId="0" applyFont="1" applyFill="1" applyBorder="1" applyAlignment="1">
      <alignment horizontal="left" vertical="center"/>
    </xf>
    <xf numFmtId="0" fontId="0" fillId="33" borderId="11" xfId="0" applyFill="1" applyBorder="1" applyAlignment="1">
      <alignment vertical="center"/>
    </xf>
    <xf numFmtId="0" fontId="61" fillId="0" borderId="0" xfId="0" applyFont="1" applyAlignment="1">
      <alignment/>
    </xf>
    <xf numFmtId="0" fontId="61" fillId="4" borderId="16" xfId="0" applyFont="1" applyFill="1" applyBorder="1" applyAlignment="1">
      <alignment/>
    </xf>
    <xf numFmtId="0" fontId="61" fillId="4" borderId="17" xfId="0" applyFont="1" applyFill="1" applyBorder="1" applyAlignment="1">
      <alignment/>
    </xf>
    <xf numFmtId="0" fontId="62" fillId="4" borderId="18" xfId="0" applyFont="1" applyFill="1" applyBorder="1" applyAlignment="1">
      <alignment/>
    </xf>
    <xf numFmtId="0" fontId="0" fillId="7" borderId="19" xfId="0" applyFill="1" applyBorder="1" applyAlignment="1" quotePrefix="1">
      <alignment/>
    </xf>
    <xf numFmtId="0" fontId="63" fillId="0" borderId="0" xfId="0" applyFont="1" applyAlignment="1">
      <alignment/>
    </xf>
    <xf numFmtId="0" fontId="63" fillId="4" borderId="20" xfId="0" applyFont="1" applyFill="1" applyBorder="1" applyAlignment="1">
      <alignment/>
    </xf>
    <xf numFmtId="0" fontId="63" fillId="4" borderId="0" xfId="0" applyFont="1" applyFill="1" applyBorder="1" applyAlignment="1">
      <alignment/>
    </xf>
    <xf numFmtId="0" fontId="63" fillId="4" borderId="21" xfId="0" applyFont="1" applyFill="1" applyBorder="1" applyAlignment="1">
      <alignment/>
    </xf>
    <xf numFmtId="0" fontId="64" fillId="0" borderId="0" xfId="0" applyFont="1" applyAlignment="1">
      <alignment/>
    </xf>
    <xf numFmtId="0" fontId="65" fillId="4" borderId="22" xfId="0" applyFont="1" applyFill="1" applyBorder="1" applyAlignment="1">
      <alignment/>
    </xf>
    <xf numFmtId="0" fontId="65" fillId="4" borderId="23" xfId="0" applyFont="1" applyFill="1" applyBorder="1" applyAlignment="1">
      <alignment/>
    </xf>
    <xf numFmtId="0" fontId="63" fillId="4" borderId="23" xfId="0" applyFont="1" applyFill="1" applyBorder="1" applyAlignment="1">
      <alignment/>
    </xf>
    <xf numFmtId="0" fontId="63" fillId="4" borderId="24" xfId="0" applyFont="1" applyFill="1" applyBorder="1" applyAlignment="1">
      <alignment/>
    </xf>
    <xf numFmtId="0" fontId="63" fillId="4" borderId="18" xfId="0" applyFont="1" applyFill="1" applyBorder="1" applyAlignment="1">
      <alignment/>
    </xf>
    <xf numFmtId="0" fontId="63" fillId="4" borderId="16" xfId="0" applyFont="1" applyFill="1" applyBorder="1" applyAlignment="1">
      <alignment/>
    </xf>
    <xf numFmtId="0" fontId="63" fillId="4" borderId="17" xfId="0" applyFont="1" applyFill="1" applyBorder="1" applyAlignment="1">
      <alignment/>
    </xf>
    <xf numFmtId="0" fontId="0" fillId="33" borderId="0" xfId="0" applyFill="1" applyBorder="1" applyAlignment="1" quotePrefix="1">
      <alignment/>
    </xf>
    <xf numFmtId="0" fontId="0" fillId="33" borderId="25" xfId="0" applyFill="1" applyBorder="1" applyAlignment="1" quotePrefix="1">
      <alignment/>
    </xf>
    <xf numFmtId="0" fontId="0" fillId="33" borderId="26" xfId="0" applyFont="1" applyFill="1" applyBorder="1" applyAlignment="1">
      <alignment/>
    </xf>
    <xf numFmtId="0" fontId="0" fillId="33" borderId="13" xfId="0" applyFill="1" applyBorder="1" applyAlignment="1" quotePrefix="1">
      <alignment/>
    </xf>
    <xf numFmtId="166" fontId="66" fillId="33" borderId="13" xfId="0" applyNumberFormat="1" applyFont="1" applyFill="1" applyBorder="1" applyAlignment="1">
      <alignment/>
    </xf>
    <xf numFmtId="0" fontId="31" fillId="34" borderId="27" xfId="0" applyFont="1" applyFill="1" applyBorder="1" applyAlignment="1">
      <alignment horizontal="right"/>
    </xf>
    <xf numFmtId="0" fontId="31" fillId="34" borderId="28" xfId="0" applyFont="1" applyFill="1" applyBorder="1" applyAlignment="1">
      <alignment horizontal="right"/>
    </xf>
    <xf numFmtId="0" fontId="31" fillId="34" borderId="29" xfId="0" applyFont="1" applyFill="1" applyBorder="1" applyAlignment="1">
      <alignment horizontal="right"/>
    </xf>
    <xf numFmtId="0" fontId="60" fillId="34" borderId="30" xfId="0" applyFont="1" applyFill="1" applyBorder="1" applyAlignment="1">
      <alignment horizontal="center"/>
    </xf>
    <xf numFmtId="0" fontId="60" fillId="34" borderId="31" xfId="0" applyFont="1" applyFill="1" applyBorder="1" applyAlignment="1">
      <alignment horizontal="center"/>
    </xf>
    <xf numFmtId="0" fontId="63" fillId="4" borderId="20" xfId="0" applyFont="1" applyFill="1" applyBorder="1" applyAlignment="1" quotePrefix="1">
      <alignment/>
    </xf>
    <xf numFmtId="0" fontId="31" fillId="34" borderId="32" xfId="0" applyFont="1" applyFill="1" applyBorder="1" applyAlignment="1">
      <alignment horizontal="right"/>
    </xf>
    <xf numFmtId="0" fontId="67" fillId="34" borderId="33" xfId="0" applyFont="1" applyFill="1" applyBorder="1" applyAlignment="1">
      <alignment horizontal="left"/>
    </xf>
    <xf numFmtId="0" fontId="0" fillId="34" borderId="34" xfId="0" applyFill="1" applyBorder="1" applyAlignment="1" quotePrefix="1">
      <alignment/>
    </xf>
    <xf numFmtId="0" fontId="0" fillId="34" borderId="35" xfId="0" applyFill="1" applyBorder="1" applyAlignment="1" quotePrefix="1">
      <alignment/>
    </xf>
    <xf numFmtId="0" fontId="31" fillId="34" borderId="36" xfId="0" applyFont="1" applyFill="1" applyBorder="1" applyAlignment="1">
      <alignment horizontal="right"/>
    </xf>
    <xf numFmtId="168" fontId="59" fillId="35" borderId="30" xfId="52" applyNumberFormat="1" applyFont="1" applyFill="1" applyBorder="1" applyAlignment="1">
      <alignment horizontal="center"/>
    </xf>
    <xf numFmtId="168" fontId="59" fillId="35" borderId="31" xfId="52" applyNumberFormat="1" applyFont="1" applyFill="1" applyBorder="1" applyAlignment="1">
      <alignment horizontal="center"/>
    </xf>
    <xf numFmtId="168" fontId="59" fillId="35" borderId="37" xfId="52" applyNumberFormat="1" applyFont="1" applyFill="1" applyBorder="1" applyAlignment="1">
      <alignment horizontal="center"/>
    </xf>
    <xf numFmtId="168" fontId="59" fillId="35" borderId="38" xfId="52" applyNumberFormat="1" applyFont="1" applyFill="1" applyBorder="1" applyAlignment="1">
      <alignment horizontal="center"/>
    </xf>
    <xf numFmtId="0" fontId="0" fillId="7" borderId="29" xfId="0" applyFill="1" applyBorder="1" applyAlignment="1" quotePrefix="1">
      <alignment/>
    </xf>
    <xf numFmtId="0" fontId="66" fillId="7" borderId="39" xfId="0" applyFont="1" applyFill="1" applyBorder="1" applyAlignment="1" quotePrefix="1">
      <alignment/>
    </xf>
    <xf numFmtId="168" fontId="59" fillId="36" borderId="30" xfId="52" applyNumberFormat="1" applyFont="1" applyFill="1" applyBorder="1" applyAlignment="1">
      <alignment horizontal="center"/>
    </xf>
    <xf numFmtId="0" fontId="31" fillId="34" borderId="19" xfId="0" applyFont="1" applyFill="1" applyBorder="1" applyAlignment="1">
      <alignment horizontal="right"/>
    </xf>
    <xf numFmtId="168" fontId="59" fillId="35" borderId="40" xfId="52" applyNumberFormat="1" applyFont="1" applyFill="1" applyBorder="1" applyAlignment="1">
      <alignment horizontal="center"/>
    </xf>
    <xf numFmtId="168" fontId="59" fillId="36" borderId="39" xfId="52" applyNumberFormat="1" applyFont="1" applyFill="1" applyBorder="1" applyAlignment="1">
      <alignment horizontal="center"/>
    </xf>
    <xf numFmtId="168" fontId="59" fillId="36" borderId="41" xfId="52" applyNumberFormat="1" applyFont="1" applyFill="1" applyBorder="1" applyAlignment="1">
      <alignment horizontal="center"/>
    </xf>
    <xf numFmtId="168" fontId="59" fillId="36" borderId="42" xfId="52" applyNumberFormat="1" applyFont="1" applyFill="1" applyBorder="1" applyAlignment="1">
      <alignment horizontal="center"/>
    </xf>
    <xf numFmtId="10" fontId="32" fillId="36" borderId="43" xfId="0" applyNumberFormat="1" applyFont="1" applyFill="1" applyBorder="1" applyAlignment="1">
      <alignment horizontal="center"/>
    </xf>
    <xf numFmtId="0" fontId="0" fillId="33" borderId="38" xfId="0" applyFill="1" applyBorder="1" applyAlignment="1">
      <alignment/>
    </xf>
    <xf numFmtId="168" fontId="60" fillId="35" borderId="41" xfId="52" applyNumberFormat="1" applyFont="1" applyFill="1" applyBorder="1" applyAlignment="1">
      <alignment horizontal="center"/>
    </xf>
    <xf numFmtId="168" fontId="60" fillId="35" borderId="42" xfId="52" applyNumberFormat="1" applyFont="1" applyFill="1" applyBorder="1" applyAlignment="1">
      <alignment horizontal="center"/>
    </xf>
    <xf numFmtId="164" fontId="60" fillId="35" borderId="37" xfId="50" applyNumberFormat="1" applyFont="1" applyFill="1" applyBorder="1" applyAlignment="1">
      <alignment horizontal="center" vertical="center"/>
    </xf>
    <xf numFmtId="164" fontId="60" fillId="35" borderId="42" xfId="50" applyNumberFormat="1" applyFont="1" applyFill="1" applyBorder="1" applyAlignment="1">
      <alignment horizontal="center" vertical="center"/>
    </xf>
    <xf numFmtId="168" fontId="59" fillId="35" borderId="44" xfId="52" applyNumberFormat="1" applyFont="1" applyFill="1" applyBorder="1" applyAlignment="1">
      <alignment horizontal="center"/>
    </xf>
    <xf numFmtId="168" fontId="59" fillId="35" borderId="45" xfId="52" applyNumberFormat="1" applyFont="1" applyFill="1" applyBorder="1" applyAlignment="1">
      <alignment horizontal="center"/>
    </xf>
    <xf numFmtId="168" fontId="59" fillId="35" borderId="46" xfId="52" applyNumberFormat="1" applyFont="1" applyFill="1" applyBorder="1" applyAlignment="1">
      <alignment horizontal="center"/>
    </xf>
    <xf numFmtId="168" fontId="60" fillId="3" borderId="47" xfId="52" applyNumberFormat="1" applyFont="1" applyFill="1" applyBorder="1" applyAlignment="1">
      <alignment horizontal="center"/>
    </xf>
    <xf numFmtId="168" fontId="64" fillId="36" borderId="27" xfId="52" applyNumberFormat="1" applyFont="1" applyFill="1" applyBorder="1" applyAlignment="1">
      <alignment horizontal="center"/>
    </xf>
    <xf numFmtId="168" fontId="64" fillId="36" borderId="48" xfId="52" applyNumberFormat="1" applyFont="1" applyFill="1" applyBorder="1" applyAlignment="1">
      <alignment horizontal="center"/>
    </xf>
    <xf numFmtId="168" fontId="64" fillId="36" borderId="43" xfId="52" applyNumberFormat="1" applyFont="1" applyFill="1" applyBorder="1" applyAlignment="1">
      <alignment horizontal="center"/>
    </xf>
    <xf numFmtId="164" fontId="64" fillId="32" borderId="27" xfId="50" applyNumberFormat="1" applyFont="1" applyFill="1" applyBorder="1" applyAlignment="1">
      <alignment horizontal="center"/>
    </xf>
    <xf numFmtId="0" fontId="63" fillId="4" borderId="0" xfId="0" applyFont="1" applyFill="1" applyBorder="1" applyAlignment="1">
      <alignment vertical="center"/>
    </xf>
    <xf numFmtId="0" fontId="63" fillId="0" borderId="0" xfId="0" applyFont="1" applyAlignment="1">
      <alignment vertical="center"/>
    </xf>
    <xf numFmtId="0" fontId="63" fillId="4" borderId="20" xfId="0" applyFont="1" applyFill="1" applyBorder="1" applyAlignment="1">
      <alignment vertical="center"/>
    </xf>
    <xf numFmtId="0" fontId="63" fillId="4" borderId="21" xfId="0" applyFont="1" applyFill="1" applyBorder="1" applyAlignment="1">
      <alignment vertical="center"/>
    </xf>
    <xf numFmtId="0" fontId="64" fillId="0" borderId="0" xfId="0" applyFont="1" applyAlignment="1">
      <alignment vertical="center"/>
    </xf>
    <xf numFmtId="168" fontId="64" fillId="36" borderId="30" xfId="52" applyNumberFormat="1" applyFont="1" applyFill="1" applyBorder="1" applyAlignment="1">
      <alignment horizontal="center"/>
    </xf>
    <xf numFmtId="168" fontId="64" fillId="36" borderId="31" xfId="52" applyNumberFormat="1" applyFont="1" applyFill="1" applyBorder="1" applyAlignment="1">
      <alignment horizontal="center"/>
    </xf>
    <xf numFmtId="168" fontId="64" fillId="36" borderId="41" xfId="52" applyNumberFormat="1" applyFont="1" applyFill="1" applyBorder="1" applyAlignment="1">
      <alignment horizontal="center"/>
    </xf>
    <xf numFmtId="168" fontId="64" fillId="36" borderId="42" xfId="52" applyNumberFormat="1" applyFont="1" applyFill="1" applyBorder="1" applyAlignment="1">
      <alignment horizontal="center"/>
    </xf>
    <xf numFmtId="168" fontId="64" fillId="36" borderId="32" xfId="52" applyNumberFormat="1" applyFont="1" applyFill="1" applyBorder="1" applyAlignment="1">
      <alignment horizontal="center"/>
    </xf>
    <xf numFmtId="0" fontId="64" fillId="33" borderId="0" xfId="0" applyFont="1" applyFill="1" applyBorder="1" applyAlignment="1">
      <alignment/>
    </xf>
    <xf numFmtId="168" fontId="64" fillId="36" borderId="49" xfId="52" applyNumberFormat="1" applyFont="1" applyFill="1" applyBorder="1" applyAlignment="1">
      <alignment horizontal="center"/>
    </xf>
    <xf numFmtId="164" fontId="64" fillId="32" borderId="33" xfId="50" applyNumberFormat="1" applyFont="1" applyFill="1" applyBorder="1" applyAlignment="1">
      <alignment horizontal="center"/>
    </xf>
    <xf numFmtId="168" fontId="64" fillId="3" borderId="47" xfId="52" applyNumberFormat="1" applyFont="1" applyFill="1" applyBorder="1" applyAlignment="1">
      <alignment horizontal="center"/>
    </xf>
    <xf numFmtId="0" fontId="64" fillId="33" borderId="0" xfId="0" applyFont="1" applyFill="1" applyBorder="1" applyAlignment="1" quotePrefix="1">
      <alignment/>
    </xf>
    <xf numFmtId="0" fontId="0" fillId="7" borderId="40" xfId="0" applyFill="1" applyBorder="1" applyAlignment="1" quotePrefix="1">
      <alignment/>
    </xf>
    <xf numFmtId="0" fontId="31" fillId="34" borderId="50" xfId="0" applyFont="1" applyFill="1" applyBorder="1" applyAlignment="1">
      <alignment horizontal="right"/>
    </xf>
    <xf numFmtId="0" fontId="0" fillId="33" borderId="39" xfId="0" applyFill="1" applyBorder="1" applyAlignment="1">
      <alignment/>
    </xf>
    <xf numFmtId="168" fontId="60" fillId="35" borderId="51" xfId="52" applyNumberFormat="1" applyFont="1" applyFill="1" applyBorder="1" applyAlignment="1">
      <alignment horizontal="center"/>
    </xf>
    <xf numFmtId="0" fontId="31" fillId="34" borderId="52" xfId="0" applyFont="1" applyFill="1" applyBorder="1" applyAlignment="1">
      <alignment horizontal="right"/>
    </xf>
    <xf numFmtId="164" fontId="60" fillId="35" borderId="44" xfId="50" applyNumberFormat="1" applyFont="1" applyFill="1" applyBorder="1" applyAlignment="1">
      <alignment horizontal="center" vertical="center"/>
    </xf>
    <xf numFmtId="164" fontId="60" fillId="35" borderId="53" xfId="50" applyNumberFormat="1" applyFont="1" applyFill="1" applyBorder="1" applyAlignment="1">
      <alignment horizontal="center" vertical="center"/>
    </xf>
    <xf numFmtId="0" fontId="0" fillId="7" borderId="28" xfId="0" applyFill="1" applyBorder="1" applyAlignment="1" quotePrefix="1">
      <alignment/>
    </xf>
    <xf numFmtId="167" fontId="60" fillId="35" borderId="31" xfId="50" applyNumberFormat="1" applyFont="1" applyFill="1" applyBorder="1" applyAlignment="1">
      <alignment horizontal="center" vertical="center"/>
    </xf>
    <xf numFmtId="0" fontId="64" fillId="33" borderId="0" xfId="0" applyFont="1" applyFill="1" applyBorder="1" applyAlignment="1" quotePrefix="1">
      <alignment horizontal="right"/>
    </xf>
    <xf numFmtId="167" fontId="0" fillId="0" borderId="0" xfId="0" applyNumberFormat="1" applyAlignment="1">
      <alignment/>
    </xf>
    <xf numFmtId="168" fontId="59" fillId="35" borderId="54" xfId="52" applyNumberFormat="1" applyFont="1" applyFill="1" applyBorder="1" applyAlignment="1">
      <alignment horizontal="center"/>
    </xf>
    <xf numFmtId="168" fontId="59" fillId="35" borderId="55" xfId="52" applyNumberFormat="1" applyFont="1" applyFill="1" applyBorder="1" applyAlignment="1">
      <alignment horizontal="center"/>
    </xf>
    <xf numFmtId="0" fontId="31" fillId="34" borderId="54" xfId="0" applyFont="1" applyFill="1" applyBorder="1" applyAlignment="1">
      <alignment horizontal="right"/>
    </xf>
    <xf numFmtId="0" fontId="31" fillId="34" borderId="55" xfId="0" applyFont="1" applyFill="1" applyBorder="1" applyAlignment="1">
      <alignment horizontal="right"/>
    </xf>
    <xf numFmtId="14" fontId="59" fillId="0" borderId="0" xfId="0" applyNumberFormat="1" applyFont="1" applyAlignment="1">
      <alignment/>
    </xf>
    <xf numFmtId="0" fontId="0" fillId="7" borderId="56" xfId="0" applyFill="1" applyBorder="1" applyAlignment="1" quotePrefix="1">
      <alignment/>
    </xf>
    <xf numFmtId="0" fontId="0" fillId="33" borderId="0" xfId="0" applyFill="1" applyBorder="1" applyAlignment="1" quotePrefix="1">
      <alignment horizontal="right"/>
    </xf>
    <xf numFmtId="0" fontId="68" fillId="8" borderId="33" xfId="0" applyFont="1" applyFill="1" applyBorder="1" applyAlignment="1">
      <alignment/>
    </xf>
    <xf numFmtId="0" fontId="68" fillId="8" borderId="35" xfId="0" applyFont="1" applyFill="1" applyBorder="1" applyAlignment="1">
      <alignment/>
    </xf>
    <xf numFmtId="0" fontId="69" fillId="0" borderId="0" xfId="0" applyFont="1" applyAlignment="1">
      <alignment horizontal="right"/>
    </xf>
    <xf numFmtId="0" fontId="69" fillId="0" borderId="0" xfId="0" applyFont="1" applyAlignment="1">
      <alignment horizontal="center" vertical="center"/>
    </xf>
    <xf numFmtId="0" fontId="59" fillId="37" borderId="57" xfId="0" applyFont="1" applyFill="1" applyBorder="1" applyAlignment="1">
      <alignment horizontal="center" vertical="center"/>
    </xf>
    <xf numFmtId="169" fontId="60" fillId="34" borderId="30" xfId="0" applyNumberFormat="1" applyFont="1" applyFill="1" applyBorder="1" applyAlignment="1">
      <alignment horizontal="center"/>
    </xf>
    <xf numFmtId="169" fontId="60" fillId="34" borderId="31" xfId="0" applyNumberFormat="1" applyFont="1" applyFill="1" applyBorder="1" applyAlignment="1">
      <alignment horizontal="center"/>
    </xf>
    <xf numFmtId="0" fontId="68" fillId="8" borderId="33" xfId="0" applyFont="1" applyFill="1" applyBorder="1" applyAlignment="1">
      <alignment horizontal="left"/>
    </xf>
    <xf numFmtId="0" fontId="68" fillId="8" borderId="34" xfId="0" applyFont="1" applyFill="1" applyBorder="1" applyAlignment="1">
      <alignment horizontal="left"/>
    </xf>
    <xf numFmtId="0" fontId="68" fillId="8" borderId="35" xfId="0" applyFont="1" applyFill="1" applyBorder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1076325</xdr:colOff>
      <xdr:row>32</xdr:row>
      <xdr:rowOff>152400</xdr:rowOff>
    </xdr:from>
    <xdr:to>
      <xdr:col>5</xdr:col>
      <xdr:colOff>485775</xdr:colOff>
      <xdr:row>35</xdr:row>
      <xdr:rowOff>85725</xdr:rowOff>
    </xdr:to>
    <xdr:sp>
      <xdr:nvSpPr>
        <xdr:cNvPr id="1" name="3 Conector recto de flecha"/>
        <xdr:cNvSpPr>
          <a:spLocks/>
        </xdr:cNvSpPr>
      </xdr:nvSpPr>
      <xdr:spPr>
        <a:xfrm flipH="1">
          <a:off x="5676900" y="7981950"/>
          <a:ext cx="600075" cy="6000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1123950</xdr:colOff>
      <xdr:row>33</xdr:row>
      <xdr:rowOff>161925</xdr:rowOff>
    </xdr:from>
    <xdr:to>
      <xdr:col>5</xdr:col>
      <xdr:colOff>1000125</xdr:colOff>
      <xdr:row>36</xdr:row>
      <xdr:rowOff>123825</xdr:rowOff>
    </xdr:to>
    <xdr:sp>
      <xdr:nvSpPr>
        <xdr:cNvPr id="2" name="4 Conector recto de flecha"/>
        <xdr:cNvSpPr>
          <a:spLocks/>
        </xdr:cNvSpPr>
      </xdr:nvSpPr>
      <xdr:spPr>
        <a:xfrm flipH="1">
          <a:off x="5724525" y="8201025"/>
          <a:ext cx="1066800" cy="6286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619125</xdr:colOff>
      <xdr:row>39</xdr:row>
      <xdr:rowOff>57150</xdr:rowOff>
    </xdr:from>
    <xdr:to>
      <xdr:col>13</xdr:col>
      <xdr:colOff>619125</xdr:colOff>
      <xdr:row>41</xdr:row>
      <xdr:rowOff>85725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9391650"/>
          <a:ext cx="4819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42</xdr:row>
      <xdr:rowOff>66675</xdr:rowOff>
    </xdr:from>
    <xdr:to>
      <xdr:col>5</xdr:col>
      <xdr:colOff>1057275</xdr:colOff>
      <xdr:row>44</xdr:row>
      <xdr:rowOff>47625</xdr:rowOff>
    </xdr:to>
    <xdr:pic>
      <xdr:nvPicPr>
        <xdr:cNvPr id="4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0010775"/>
          <a:ext cx="6257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45</xdr:row>
      <xdr:rowOff>47625</xdr:rowOff>
    </xdr:from>
    <xdr:to>
      <xdr:col>2</xdr:col>
      <xdr:colOff>2914650</xdr:colOff>
      <xdr:row>48</xdr:row>
      <xdr:rowOff>114300</xdr:rowOff>
    </xdr:to>
    <xdr:sp>
      <xdr:nvSpPr>
        <xdr:cNvPr id="5" name="16 Llamada rectangular redondeada"/>
        <xdr:cNvSpPr>
          <a:spLocks/>
        </xdr:cNvSpPr>
      </xdr:nvSpPr>
      <xdr:spPr>
        <a:xfrm>
          <a:off x="285750" y="10563225"/>
          <a:ext cx="2924175" cy="781050"/>
        </a:xfrm>
        <a:prstGeom prst="wedgeRoundRectCallout">
          <a:avLst>
            <a:gd name="adj1" fmla="val -3416"/>
            <a:gd name="adj2" fmla="val -86527"/>
          </a:avLst>
        </a:prstGeom>
        <a:solidFill>
          <a:srgbClr val="EBF1DE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 lIns="70482" tIns="35241" rIns="70482" bIns="35241" anchor="ctr"/>
        <a:p>
          <a:pPr algn="l">
            <a:defRPr/>
          </a:pPr>
          <a:r>
            <a:rPr lang="en-US" cap="none" sz="18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Cuando ponga la palabra </a:t>
          </a:r>
          <a:r>
            <a:rPr lang="en-US" cap="none" sz="1800" b="1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"Recupera"</a:t>
          </a:r>
          <a:r>
            <a:rPr lang="en-US" cap="none" sz="18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 dime la posición</a:t>
          </a:r>
        </a:p>
      </xdr:txBody>
    </xdr:sp>
    <xdr:clientData/>
  </xdr:twoCellAnchor>
  <xdr:twoCellAnchor editAs="oneCell">
    <xdr:from>
      <xdr:col>2</xdr:col>
      <xdr:colOff>962025</xdr:colOff>
      <xdr:row>10</xdr:row>
      <xdr:rowOff>38100</xdr:rowOff>
    </xdr:from>
    <xdr:to>
      <xdr:col>5</xdr:col>
      <xdr:colOff>809625</xdr:colOff>
      <xdr:row>11</xdr:row>
      <xdr:rowOff>104775</xdr:rowOff>
    </xdr:to>
    <xdr:pic>
      <xdr:nvPicPr>
        <xdr:cNvPr id="6" name="1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2362200"/>
          <a:ext cx="5343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1009650</xdr:colOff>
      <xdr:row>13</xdr:row>
      <xdr:rowOff>76200</xdr:rowOff>
    </xdr:from>
    <xdr:to>
      <xdr:col>12</xdr:col>
      <xdr:colOff>742950</xdr:colOff>
      <xdr:row>13</xdr:row>
      <xdr:rowOff>466725</xdr:rowOff>
    </xdr:to>
    <xdr:pic>
      <xdr:nvPicPr>
        <xdr:cNvPr id="7" name="1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10800" y="3333750"/>
          <a:ext cx="3790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581025</xdr:colOff>
      <xdr:row>14</xdr:row>
      <xdr:rowOff>180975</xdr:rowOff>
    </xdr:from>
    <xdr:to>
      <xdr:col>3</xdr:col>
      <xdr:colOff>581025</xdr:colOff>
      <xdr:row>15</xdr:row>
      <xdr:rowOff>209550</xdr:rowOff>
    </xdr:to>
    <xdr:sp>
      <xdr:nvSpPr>
        <xdr:cNvPr id="8" name="14 Conector recto de flecha"/>
        <xdr:cNvSpPr>
          <a:spLocks/>
        </xdr:cNvSpPr>
      </xdr:nvSpPr>
      <xdr:spPr>
        <a:xfrm>
          <a:off x="4019550" y="3962400"/>
          <a:ext cx="0" cy="2762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581025</xdr:colOff>
      <xdr:row>15</xdr:row>
      <xdr:rowOff>209550</xdr:rowOff>
    </xdr:from>
    <xdr:to>
      <xdr:col>7</xdr:col>
      <xdr:colOff>314325</xdr:colOff>
      <xdr:row>15</xdr:row>
      <xdr:rowOff>209550</xdr:rowOff>
    </xdr:to>
    <xdr:sp>
      <xdr:nvSpPr>
        <xdr:cNvPr id="9" name="15 Conector recto de flecha"/>
        <xdr:cNvSpPr>
          <a:spLocks/>
        </xdr:cNvSpPr>
      </xdr:nvSpPr>
      <xdr:spPr>
        <a:xfrm>
          <a:off x="4019550" y="4238625"/>
          <a:ext cx="4391025" cy="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1104900</xdr:colOff>
      <xdr:row>45</xdr:row>
      <xdr:rowOff>9525</xdr:rowOff>
    </xdr:from>
    <xdr:to>
      <xdr:col>9</xdr:col>
      <xdr:colOff>1781175</xdr:colOff>
      <xdr:row>48</xdr:row>
      <xdr:rowOff>0</xdr:rowOff>
    </xdr:to>
    <xdr:sp>
      <xdr:nvSpPr>
        <xdr:cNvPr id="10" name="16 Llamada rectangular redondeada"/>
        <xdr:cNvSpPr>
          <a:spLocks/>
        </xdr:cNvSpPr>
      </xdr:nvSpPr>
      <xdr:spPr>
        <a:xfrm>
          <a:off x="6896100" y="10525125"/>
          <a:ext cx="5191125" cy="704850"/>
        </a:xfrm>
        <a:prstGeom prst="wedgeRoundRectCallout">
          <a:avLst>
            <a:gd name="adj1" fmla="val -57069"/>
            <a:gd name="adj2" fmla="val -20231"/>
          </a:avLst>
        </a:prstGeom>
        <a:solidFill>
          <a:srgbClr val="EBF1DE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70482" tIns="35241" rIns="70482" bIns="35241" anchor="ctr"/>
        <a:p>
          <a:pPr algn="l">
            <a:defRPr/>
          </a:pPr>
          <a:r>
            <a:rPr lang="en-US" cap="none" sz="18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3 </a:t>
          </a:r>
          <a:r>
            <a:rPr lang="en-US" cap="none" sz="1800" b="1" i="0" u="none" baseline="0">
              <a:solidFill>
                <a:srgbClr val="800080"/>
              </a:solidFill>
            </a:rPr>
            <a:t>años+</a:t>
          </a:r>
          <a:r>
            <a:rPr lang="en-US" cap="none" sz="1800" b="1" i="0" u="none" baseline="0">
              <a:solidFill>
                <a:srgbClr val="800080"/>
              </a:solidFill>
            </a:rPr>
            <a:t>(</a:t>
          </a:r>
          <a:r>
            <a:rPr lang="en-US" cap="none" sz="1800" b="1" i="0" u="none" baseline="0">
              <a:solidFill>
                <a:srgbClr val="800080"/>
              </a:solidFill>
            </a:rPr>
            <a:t>492,9</a:t>
          </a:r>
          <a:r>
            <a:rPr lang="en-US" cap="none" sz="1800" b="1" i="0" u="none" baseline="0">
              <a:solidFill>
                <a:srgbClr val="800080"/>
              </a:solidFill>
            </a:rPr>
            <a:t>)/(</a:t>
          </a:r>
          <a:r>
            <a:rPr lang="en-US" cap="none" sz="1800" b="1" i="0" u="none" baseline="0">
              <a:solidFill>
                <a:srgbClr val="800080"/>
              </a:solidFill>
            </a:rPr>
            <a:t>1366,0</a:t>
          </a:r>
          <a:r>
            <a:rPr lang="en-US" cap="none" sz="1800" b="1" i="0" u="none" baseline="0">
              <a:solidFill>
                <a:srgbClr val="800080"/>
              </a:solidFill>
            </a:rPr>
            <a:t>)</a:t>
          </a:r>
          <a:r>
            <a:rPr lang="en-US" cap="none" sz="1800" b="1" i="0" u="none" baseline="0">
              <a:solidFill>
                <a:srgbClr val="800080"/>
              </a:solidFill>
            </a:rPr>
            <a:t> años=3+0,36=3,36 años</a:t>
          </a:r>
        </a:p>
      </xdr:txBody>
    </xdr:sp>
    <xdr:clientData/>
  </xdr:twoCellAnchor>
  <xdr:twoCellAnchor editAs="oneCell">
    <xdr:from>
      <xdr:col>5</xdr:col>
      <xdr:colOff>1028700</xdr:colOff>
      <xdr:row>31</xdr:row>
      <xdr:rowOff>95250</xdr:rowOff>
    </xdr:from>
    <xdr:to>
      <xdr:col>9</xdr:col>
      <xdr:colOff>1428750</xdr:colOff>
      <xdr:row>33</xdr:row>
      <xdr:rowOff>152400</xdr:rowOff>
    </xdr:to>
    <xdr:pic>
      <xdr:nvPicPr>
        <xdr:cNvPr id="11" name="17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7724775"/>
          <a:ext cx="4914900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314325</xdr:colOff>
      <xdr:row>29</xdr:row>
      <xdr:rowOff>104775</xdr:rowOff>
    </xdr:from>
    <xdr:to>
      <xdr:col>11</xdr:col>
      <xdr:colOff>152400</xdr:colOff>
      <xdr:row>31</xdr:row>
      <xdr:rowOff>57150</xdr:rowOff>
    </xdr:to>
    <xdr:sp>
      <xdr:nvSpPr>
        <xdr:cNvPr id="12" name="16 Llamada rectangular redondeada"/>
        <xdr:cNvSpPr>
          <a:spLocks/>
        </xdr:cNvSpPr>
      </xdr:nvSpPr>
      <xdr:spPr>
        <a:xfrm>
          <a:off x="10620375" y="7334250"/>
          <a:ext cx="2028825" cy="352425"/>
        </a:xfrm>
        <a:prstGeom prst="wedgeRoundRectCallout">
          <a:avLst>
            <a:gd name="adj1" fmla="val -53986"/>
            <a:gd name="adj2" fmla="val 96939"/>
          </a:avLst>
        </a:prstGeom>
        <a:solidFill>
          <a:srgbClr val="EBF1DE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 lIns="70482" tIns="35241" rIns="70482" bIns="35241" anchor="ctr"/>
        <a:p>
          <a:pPr algn="l">
            <a:defRPr/>
          </a:pPr>
          <a:r>
            <a:rPr lang="en-US" cap="none" sz="18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VF con signo menos</a:t>
          </a:r>
        </a:p>
      </xdr:txBody>
    </xdr:sp>
    <xdr:clientData/>
  </xdr:twoCellAnchor>
  <xdr:twoCellAnchor editAs="oneCell">
    <xdr:from>
      <xdr:col>9</xdr:col>
      <xdr:colOff>228600</xdr:colOff>
      <xdr:row>49</xdr:row>
      <xdr:rowOff>76200</xdr:rowOff>
    </xdr:from>
    <xdr:to>
      <xdr:col>13</xdr:col>
      <xdr:colOff>314325</xdr:colOff>
      <xdr:row>50</xdr:row>
      <xdr:rowOff>228600</xdr:rowOff>
    </xdr:to>
    <xdr:pic>
      <xdr:nvPicPr>
        <xdr:cNvPr id="13" name="21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34650" y="11553825"/>
          <a:ext cx="3800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104775</xdr:rowOff>
    </xdr:from>
    <xdr:to>
      <xdr:col>5</xdr:col>
      <xdr:colOff>266700</xdr:colOff>
      <xdr:row>32</xdr:row>
      <xdr:rowOff>190500</xdr:rowOff>
    </xdr:to>
    <xdr:pic>
      <xdr:nvPicPr>
        <xdr:cNvPr id="14" name="10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7334250"/>
          <a:ext cx="139065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1857375</xdr:colOff>
      <xdr:row>36</xdr:row>
      <xdr:rowOff>171450</xdr:rowOff>
    </xdr:from>
    <xdr:to>
      <xdr:col>13</xdr:col>
      <xdr:colOff>514350</xdr:colOff>
      <xdr:row>38</xdr:row>
      <xdr:rowOff>114300</xdr:rowOff>
    </xdr:to>
    <xdr:sp>
      <xdr:nvSpPr>
        <xdr:cNvPr id="15" name="16 Llamada rectangular redondeada"/>
        <xdr:cNvSpPr>
          <a:spLocks/>
        </xdr:cNvSpPr>
      </xdr:nvSpPr>
      <xdr:spPr>
        <a:xfrm>
          <a:off x="12163425" y="8877300"/>
          <a:ext cx="2371725" cy="361950"/>
        </a:xfrm>
        <a:prstGeom prst="wedgeRoundRectCallout">
          <a:avLst>
            <a:gd name="adj1" fmla="val -65962"/>
            <a:gd name="adj2" fmla="val 986"/>
          </a:avLst>
        </a:prstGeom>
        <a:solidFill>
          <a:srgbClr val="EBF1DE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 lIns="70482" tIns="35241" rIns="70482" bIns="35241" anchor="ctr"/>
        <a:p>
          <a:pPr algn="l">
            <a:defRPr/>
          </a:pPr>
          <a:r>
            <a:rPr lang="en-US" cap="none" sz="18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Truco suma acumulada</a:t>
          </a:r>
        </a:p>
      </xdr:txBody>
    </xdr:sp>
    <xdr:clientData/>
  </xdr:twoCellAnchor>
  <xdr:twoCellAnchor editAs="oneCell">
    <xdr:from>
      <xdr:col>8</xdr:col>
      <xdr:colOff>76200</xdr:colOff>
      <xdr:row>52</xdr:row>
      <xdr:rowOff>76200</xdr:rowOff>
    </xdr:from>
    <xdr:to>
      <xdr:col>10</xdr:col>
      <xdr:colOff>38100</xdr:colOff>
      <xdr:row>54</xdr:row>
      <xdr:rowOff>19050</xdr:rowOff>
    </xdr:to>
    <xdr:pic>
      <xdr:nvPicPr>
        <xdr:cNvPr id="16" name="23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77350" y="12239625"/>
          <a:ext cx="3038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54</xdr:row>
      <xdr:rowOff>57150</xdr:rowOff>
    </xdr:from>
    <xdr:to>
      <xdr:col>10</xdr:col>
      <xdr:colOff>161925</xdr:colOff>
      <xdr:row>56</xdr:row>
      <xdr:rowOff>28575</xdr:rowOff>
    </xdr:to>
    <xdr:pic>
      <xdr:nvPicPr>
        <xdr:cNvPr id="17" name="24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48775" y="12630150"/>
          <a:ext cx="3190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15</xdr:row>
      <xdr:rowOff>28575</xdr:rowOff>
    </xdr:from>
    <xdr:to>
      <xdr:col>12</xdr:col>
      <xdr:colOff>676275</xdr:colOff>
      <xdr:row>18</xdr:row>
      <xdr:rowOff>171450</xdr:rowOff>
    </xdr:to>
    <xdr:sp>
      <xdr:nvSpPr>
        <xdr:cNvPr id="18" name="16 Llamada rectangular redondeada"/>
        <xdr:cNvSpPr>
          <a:spLocks/>
        </xdr:cNvSpPr>
      </xdr:nvSpPr>
      <xdr:spPr>
        <a:xfrm>
          <a:off x="10325100" y="4057650"/>
          <a:ext cx="3609975" cy="876300"/>
        </a:xfrm>
        <a:prstGeom prst="wedgeRoundRectCallout">
          <a:avLst>
            <a:gd name="adj1" fmla="val -40041"/>
            <a:gd name="adj2" fmla="val -81277"/>
          </a:avLst>
        </a:prstGeom>
        <a:solidFill>
          <a:srgbClr val="E6E0EC"/>
        </a:solidFill>
        <a:ln w="2540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70482" tIns="35241" rIns="70482" bIns="35241" anchor="ctr"/>
        <a:p>
          <a:pPr algn="l">
            <a:defRPr/>
          </a:pPr>
          <a:r>
            <a:rPr lang="en-US" cap="none" sz="18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A partir de una posición o referencia cuenta filas hacia abajo y columnas a la derecha </a:t>
          </a:r>
        </a:p>
      </xdr:txBody>
    </xdr:sp>
    <xdr:clientData/>
  </xdr:twoCellAnchor>
  <xdr:twoCellAnchor>
    <xdr:from>
      <xdr:col>6</xdr:col>
      <xdr:colOff>304800</xdr:colOff>
      <xdr:row>5</xdr:row>
      <xdr:rowOff>219075</xdr:rowOff>
    </xdr:from>
    <xdr:to>
      <xdr:col>7</xdr:col>
      <xdr:colOff>628650</xdr:colOff>
      <xdr:row>10</xdr:row>
      <xdr:rowOff>152400</xdr:rowOff>
    </xdr:to>
    <xdr:sp>
      <xdr:nvSpPr>
        <xdr:cNvPr id="19" name="16 Llamada rectangular redondeada"/>
        <xdr:cNvSpPr>
          <a:spLocks/>
        </xdr:cNvSpPr>
      </xdr:nvSpPr>
      <xdr:spPr>
        <a:xfrm>
          <a:off x="7296150" y="1419225"/>
          <a:ext cx="1428750" cy="1057275"/>
        </a:xfrm>
        <a:prstGeom prst="wedgeRoundRectCallout">
          <a:avLst>
            <a:gd name="adj1" fmla="val -66819"/>
            <a:gd name="adj2" fmla="val 73439"/>
          </a:avLst>
        </a:prstGeom>
        <a:solidFill>
          <a:srgbClr val="E6E0EC"/>
        </a:solidFill>
        <a:ln w="2540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70482" tIns="35241" rIns="70482" bIns="35241" anchor="ctr"/>
        <a:p>
          <a:pPr algn="l">
            <a:defRPr/>
          </a:pPr>
          <a:r>
            <a:rPr lang="en-US" cap="none" sz="18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¿Dónde sale 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"casa"</a:t>
          </a:r>
          <a:r>
            <a:rPr lang="en-US" cap="none" sz="18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 por primera vez?</a:t>
          </a:r>
        </a:p>
      </xdr:txBody>
    </xdr:sp>
    <xdr:clientData/>
  </xdr:twoCellAnchor>
  <xdr:twoCellAnchor>
    <xdr:from>
      <xdr:col>7</xdr:col>
      <xdr:colOff>219075</xdr:colOff>
      <xdr:row>16</xdr:row>
      <xdr:rowOff>76200</xdr:rowOff>
    </xdr:from>
    <xdr:to>
      <xdr:col>8</xdr:col>
      <xdr:colOff>1057275</xdr:colOff>
      <xdr:row>21</xdr:row>
      <xdr:rowOff>28575</xdr:rowOff>
    </xdr:to>
    <xdr:sp>
      <xdr:nvSpPr>
        <xdr:cNvPr id="20" name="16 Llamada rectangular redondeada"/>
        <xdr:cNvSpPr>
          <a:spLocks/>
        </xdr:cNvSpPr>
      </xdr:nvSpPr>
      <xdr:spPr>
        <a:xfrm>
          <a:off x="8315325" y="4352925"/>
          <a:ext cx="1943100" cy="1209675"/>
        </a:xfrm>
        <a:prstGeom prst="wedgeRoundRectCallout">
          <a:avLst>
            <a:gd name="adj1" fmla="val -25101"/>
            <a:gd name="adj2" fmla="val -54949"/>
          </a:avLst>
        </a:prstGeom>
        <a:solidFill>
          <a:srgbClr val="E6E0EC"/>
        </a:solidFill>
        <a:ln w="2540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70482" tIns="35241" rIns="70482" bIns="35241" anchor="ctr"/>
        <a:p>
          <a:pPr algn="l">
            <a:defRPr/>
          </a:pPr>
          <a:r>
            <a:rPr lang="en-US" cap="none" sz="18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¿Qué pone 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una fila debajo</a:t>
          </a:r>
          <a:r>
            <a:rPr lang="en-US" cap="none" sz="18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 y 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cuatro columnas a la derecha</a:t>
          </a:r>
          <a:r>
            <a:rPr lang="en-US" cap="none" sz="18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?</a:t>
          </a:r>
        </a:p>
      </xdr:txBody>
    </xdr:sp>
    <xdr:clientData/>
  </xdr:twoCellAnchor>
  <xdr:twoCellAnchor editAs="oneCell">
    <xdr:from>
      <xdr:col>7</xdr:col>
      <xdr:colOff>819150</xdr:colOff>
      <xdr:row>0</xdr:row>
      <xdr:rowOff>9525</xdr:rowOff>
    </xdr:from>
    <xdr:to>
      <xdr:col>9</xdr:col>
      <xdr:colOff>1924050</xdr:colOff>
      <xdr:row>11</xdr:row>
      <xdr:rowOff>85725</xdr:rowOff>
    </xdr:to>
    <xdr:pic>
      <xdr:nvPicPr>
        <xdr:cNvPr id="21" name="29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915400" y="9525"/>
          <a:ext cx="331470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0</xdr:row>
      <xdr:rowOff>57150</xdr:rowOff>
    </xdr:from>
    <xdr:to>
      <xdr:col>15</xdr:col>
      <xdr:colOff>333375</xdr:colOff>
      <xdr:row>11</xdr:row>
      <xdr:rowOff>66675</xdr:rowOff>
    </xdr:to>
    <xdr:pic>
      <xdr:nvPicPr>
        <xdr:cNvPr id="22" name="30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573000" y="57150"/>
          <a:ext cx="330517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704850</xdr:colOff>
      <xdr:row>56</xdr:row>
      <xdr:rowOff>180975</xdr:rowOff>
    </xdr:from>
    <xdr:to>
      <xdr:col>7</xdr:col>
      <xdr:colOff>685800</xdr:colOff>
      <xdr:row>61</xdr:row>
      <xdr:rowOff>180975</xdr:rowOff>
    </xdr:to>
    <xdr:sp>
      <xdr:nvSpPr>
        <xdr:cNvPr id="23" name="16 Llamada rectangular redondeada"/>
        <xdr:cNvSpPr>
          <a:spLocks/>
        </xdr:cNvSpPr>
      </xdr:nvSpPr>
      <xdr:spPr>
        <a:xfrm>
          <a:off x="6496050" y="13163550"/>
          <a:ext cx="2286000" cy="971550"/>
        </a:xfrm>
        <a:prstGeom prst="wedgeRoundRectCallout">
          <a:avLst>
            <a:gd name="adj1" fmla="val -41537"/>
            <a:gd name="adj2" fmla="val -60305"/>
          </a:avLst>
        </a:prstGeom>
        <a:solidFill>
          <a:srgbClr val="EBF1DE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 lIns="70482" tIns="35241" rIns="70482" bIns="35241" anchor="ctr"/>
        <a:p>
          <a:pPr algn="l">
            <a:defRPr/>
          </a:pPr>
          <a:r>
            <a:rPr lang="en-US" cap="none" sz="18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Multiplico por 365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1 año -&gt;   365 días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0,36 años -&gt;   x</a:t>
          </a:r>
        </a:p>
      </xdr:txBody>
    </xdr:sp>
    <xdr:clientData/>
  </xdr:twoCellAnchor>
  <xdr:twoCellAnchor>
    <xdr:from>
      <xdr:col>3</xdr:col>
      <xdr:colOff>85725</xdr:colOff>
      <xdr:row>48</xdr:row>
      <xdr:rowOff>47625</xdr:rowOff>
    </xdr:from>
    <xdr:to>
      <xdr:col>5</xdr:col>
      <xdr:colOff>266700</xdr:colOff>
      <xdr:row>51</xdr:row>
      <xdr:rowOff>38100</xdr:rowOff>
    </xdr:to>
    <xdr:sp>
      <xdr:nvSpPr>
        <xdr:cNvPr id="24" name="16 Llamada rectangular redondeada"/>
        <xdr:cNvSpPr>
          <a:spLocks/>
        </xdr:cNvSpPr>
      </xdr:nvSpPr>
      <xdr:spPr>
        <a:xfrm>
          <a:off x="3524250" y="11277600"/>
          <a:ext cx="2533650" cy="723900"/>
        </a:xfrm>
        <a:prstGeom prst="wedgeRoundRectCallout">
          <a:avLst>
            <a:gd name="adj1" fmla="val 119324"/>
            <a:gd name="adj2" fmla="val -77675"/>
          </a:avLst>
        </a:prstGeom>
        <a:solidFill>
          <a:srgbClr val="EBF1DE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70482" tIns="35241" rIns="70482" bIns="35241" anchor="ctr"/>
        <a:p>
          <a:pPr algn="l">
            <a:defRPr/>
          </a:pPr>
          <a:r>
            <a:rPr lang="en-US" cap="none" sz="18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1.366 euros --&gt; 1 año
</a:t>
          </a:r>
          <a:r>
            <a:rPr lang="en-US" cap="none" sz="18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492,9 euros --&gt; X</a:t>
          </a:r>
        </a:p>
      </xdr:txBody>
    </xdr:sp>
    <xdr:clientData/>
  </xdr:twoCellAnchor>
  <xdr:twoCellAnchor>
    <xdr:from>
      <xdr:col>6</xdr:col>
      <xdr:colOff>742950</xdr:colOff>
      <xdr:row>37</xdr:row>
      <xdr:rowOff>171450</xdr:rowOff>
    </xdr:from>
    <xdr:to>
      <xdr:col>7</xdr:col>
      <xdr:colOff>28575</xdr:colOff>
      <xdr:row>45</xdr:row>
      <xdr:rowOff>123825</xdr:rowOff>
    </xdr:to>
    <xdr:grpSp>
      <xdr:nvGrpSpPr>
        <xdr:cNvPr id="25" name="Grupo 32"/>
        <xdr:cNvGrpSpPr>
          <a:grpSpLocks/>
        </xdr:cNvGrpSpPr>
      </xdr:nvGrpSpPr>
      <xdr:grpSpPr>
        <a:xfrm>
          <a:off x="7734300" y="9086850"/>
          <a:ext cx="390525" cy="1552575"/>
          <a:chOff x="7713642" y="8927241"/>
          <a:chExt cx="406459" cy="1477171"/>
        </a:xfrm>
        <a:solidFill>
          <a:srgbClr val="FFFFFF"/>
        </a:solidFill>
      </xdr:grpSpPr>
      <xdr:sp>
        <xdr:nvSpPr>
          <xdr:cNvPr id="26" name="24 Conector recto de flecha"/>
          <xdr:cNvSpPr>
            <a:spLocks/>
          </xdr:cNvSpPr>
        </xdr:nvSpPr>
        <xdr:spPr>
          <a:xfrm flipH="1" flipV="1">
            <a:off x="7971439" y="8927241"/>
            <a:ext cx="148662" cy="1477171"/>
          </a:xfrm>
          <a:prstGeom prst="straightConnector1">
            <a:avLst/>
          </a:prstGeom>
          <a:noFill/>
          <a:ln w="28575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CuadroTexto 34"/>
          <xdr:cNvSpPr txBox="1">
            <a:spLocks noChangeArrowheads="1"/>
          </xdr:cNvSpPr>
        </xdr:nvSpPr>
        <xdr:spPr>
          <a:xfrm rot="15795842">
            <a:off x="7713642" y="9135522"/>
            <a:ext cx="267653" cy="10332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Numerador</a:t>
            </a:r>
          </a:p>
        </xdr:txBody>
      </xdr:sp>
    </xdr:grpSp>
    <xdr:clientData/>
  </xdr:twoCellAnchor>
  <xdr:twoCellAnchor>
    <xdr:from>
      <xdr:col>7</xdr:col>
      <xdr:colOff>228600</xdr:colOff>
      <xdr:row>36</xdr:row>
      <xdr:rowOff>161925</xdr:rowOff>
    </xdr:from>
    <xdr:to>
      <xdr:col>7</xdr:col>
      <xdr:colOff>514350</xdr:colOff>
      <xdr:row>45</xdr:row>
      <xdr:rowOff>114300</xdr:rowOff>
    </xdr:to>
    <xdr:grpSp>
      <xdr:nvGrpSpPr>
        <xdr:cNvPr id="28" name="Grupo 35"/>
        <xdr:cNvGrpSpPr>
          <a:grpSpLocks/>
        </xdr:cNvGrpSpPr>
      </xdr:nvGrpSpPr>
      <xdr:grpSpPr>
        <a:xfrm>
          <a:off x="8324850" y="8867775"/>
          <a:ext cx="285750" cy="1762125"/>
          <a:chOff x="8329788" y="8710483"/>
          <a:chExt cx="297306" cy="1685768"/>
        </a:xfrm>
        <a:solidFill>
          <a:srgbClr val="FFFFFF"/>
        </a:solidFill>
      </xdr:grpSpPr>
      <xdr:sp>
        <xdr:nvSpPr>
          <xdr:cNvPr id="29" name="30 Conector recto de flecha"/>
          <xdr:cNvSpPr>
            <a:spLocks/>
          </xdr:cNvSpPr>
        </xdr:nvSpPr>
        <xdr:spPr>
          <a:xfrm flipH="1" flipV="1">
            <a:off x="8329788" y="8710483"/>
            <a:ext cx="9885" cy="1685768"/>
          </a:xfrm>
          <a:prstGeom prst="straightConnector1">
            <a:avLst/>
          </a:prstGeom>
          <a:noFill/>
          <a:ln w="28575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CuadroTexto 37"/>
          <xdr:cNvSpPr txBox="1">
            <a:spLocks noChangeArrowheads="1"/>
          </xdr:cNvSpPr>
        </xdr:nvSpPr>
        <xdr:spPr>
          <a:xfrm rot="16200000">
            <a:off x="8359519" y="9184184"/>
            <a:ext cx="267575" cy="11024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Denominador</a:t>
            </a:r>
          </a:p>
        </xdr:txBody>
      </xdr:sp>
    </xdr:grpSp>
    <xdr:clientData/>
  </xdr:twoCellAnchor>
  <xdr:twoCellAnchor editAs="oneCell">
    <xdr:from>
      <xdr:col>6</xdr:col>
      <xdr:colOff>533400</xdr:colOff>
      <xdr:row>24</xdr:row>
      <xdr:rowOff>133350</xdr:rowOff>
    </xdr:from>
    <xdr:to>
      <xdr:col>9</xdr:col>
      <xdr:colOff>1209675</xdr:colOff>
      <xdr:row>25</xdr:row>
      <xdr:rowOff>152400</xdr:rowOff>
    </xdr:to>
    <xdr:pic>
      <xdr:nvPicPr>
        <xdr:cNvPr id="31" name="Imagen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 rot="21436127">
          <a:off x="7524750" y="6334125"/>
          <a:ext cx="3990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847725</xdr:colOff>
      <xdr:row>25</xdr:row>
      <xdr:rowOff>133350</xdr:rowOff>
    </xdr:from>
    <xdr:to>
      <xdr:col>6</xdr:col>
      <xdr:colOff>542925</xdr:colOff>
      <xdr:row>26</xdr:row>
      <xdr:rowOff>133350</xdr:rowOff>
    </xdr:to>
    <xdr:sp>
      <xdr:nvSpPr>
        <xdr:cNvPr id="32" name="3 Conector recto de flecha"/>
        <xdr:cNvSpPr>
          <a:spLocks/>
        </xdr:cNvSpPr>
      </xdr:nvSpPr>
      <xdr:spPr>
        <a:xfrm flipH="1">
          <a:off x="6638925" y="6534150"/>
          <a:ext cx="895350" cy="2095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1323975</xdr:colOff>
      <xdr:row>22</xdr:row>
      <xdr:rowOff>228600</xdr:rowOff>
    </xdr:from>
    <xdr:to>
      <xdr:col>10</xdr:col>
      <xdr:colOff>152400</xdr:colOff>
      <xdr:row>26</xdr:row>
      <xdr:rowOff>28575</xdr:rowOff>
    </xdr:to>
    <xdr:pic>
      <xdr:nvPicPr>
        <xdr:cNvPr id="33" name="Imagen 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630025" y="5953125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1076325</xdr:colOff>
      <xdr:row>32</xdr:row>
      <xdr:rowOff>152400</xdr:rowOff>
    </xdr:from>
    <xdr:to>
      <xdr:col>5</xdr:col>
      <xdr:colOff>485775</xdr:colOff>
      <xdr:row>35</xdr:row>
      <xdr:rowOff>85725</xdr:rowOff>
    </xdr:to>
    <xdr:sp>
      <xdr:nvSpPr>
        <xdr:cNvPr id="1" name="11 Conector recto de flecha"/>
        <xdr:cNvSpPr>
          <a:spLocks/>
        </xdr:cNvSpPr>
      </xdr:nvSpPr>
      <xdr:spPr>
        <a:xfrm flipH="1">
          <a:off x="5724525" y="7981950"/>
          <a:ext cx="600075" cy="6000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1123950</xdr:colOff>
      <xdr:row>33</xdr:row>
      <xdr:rowOff>161925</xdr:rowOff>
    </xdr:from>
    <xdr:to>
      <xdr:col>5</xdr:col>
      <xdr:colOff>1009650</xdr:colOff>
      <xdr:row>36</xdr:row>
      <xdr:rowOff>123825</xdr:rowOff>
    </xdr:to>
    <xdr:sp>
      <xdr:nvSpPr>
        <xdr:cNvPr id="2" name="13 Conector recto de flecha"/>
        <xdr:cNvSpPr>
          <a:spLocks/>
        </xdr:cNvSpPr>
      </xdr:nvSpPr>
      <xdr:spPr>
        <a:xfrm flipH="1">
          <a:off x="5772150" y="8201025"/>
          <a:ext cx="1076325" cy="6286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</xdr:colOff>
      <xdr:row>39</xdr:row>
      <xdr:rowOff>114300</xdr:rowOff>
    </xdr:from>
    <xdr:to>
      <xdr:col>14</xdr:col>
      <xdr:colOff>409575</xdr:colOff>
      <xdr:row>41</xdr:row>
      <xdr:rowOff>152400</xdr:rowOff>
    </xdr:to>
    <xdr:pic>
      <xdr:nvPicPr>
        <xdr:cNvPr id="3" name="1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9448800"/>
          <a:ext cx="4838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42</xdr:row>
      <xdr:rowOff>66675</xdr:rowOff>
    </xdr:from>
    <xdr:to>
      <xdr:col>5</xdr:col>
      <xdr:colOff>1019175</xdr:colOff>
      <xdr:row>44</xdr:row>
      <xdr:rowOff>47625</xdr:rowOff>
    </xdr:to>
    <xdr:pic>
      <xdr:nvPicPr>
        <xdr:cNvPr id="4" name="1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0010775"/>
          <a:ext cx="6267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49</xdr:row>
      <xdr:rowOff>47625</xdr:rowOff>
    </xdr:from>
    <xdr:to>
      <xdr:col>13</xdr:col>
      <xdr:colOff>219075</xdr:colOff>
      <xdr:row>50</xdr:row>
      <xdr:rowOff>209550</xdr:rowOff>
    </xdr:to>
    <xdr:pic>
      <xdr:nvPicPr>
        <xdr:cNvPr id="5" name="19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00" y="11525250"/>
          <a:ext cx="3810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742950</xdr:colOff>
      <xdr:row>52</xdr:row>
      <xdr:rowOff>9525</xdr:rowOff>
    </xdr:from>
    <xdr:to>
      <xdr:col>9</xdr:col>
      <xdr:colOff>1590675</xdr:colOff>
      <xdr:row>53</xdr:row>
      <xdr:rowOff>161925</xdr:rowOff>
    </xdr:to>
    <xdr:pic>
      <xdr:nvPicPr>
        <xdr:cNvPr id="6" name="20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86825" y="12172950"/>
          <a:ext cx="3057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54</xdr:row>
      <xdr:rowOff>95250</xdr:rowOff>
    </xdr:from>
    <xdr:to>
      <xdr:col>10</xdr:col>
      <xdr:colOff>209550</xdr:colOff>
      <xdr:row>56</xdr:row>
      <xdr:rowOff>66675</xdr:rowOff>
    </xdr:to>
    <xdr:pic>
      <xdr:nvPicPr>
        <xdr:cNvPr id="7" name="21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44025" y="12668250"/>
          <a:ext cx="3190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45</xdr:row>
      <xdr:rowOff>47625</xdr:rowOff>
    </xdr:from>
    <xdr:to>
      <xdr:col>2</xdr:col>
      <xdr:colOff>2914650</xdr:colOff>
      <xdr:row>48</xdr:row>
      <xdr:rowOff>114300</xdr:rowOff>
    </xdr:to>
    <xdr:sp>
      <xdr:nvSpPr>
        <xdr:cNvPr id="8" name="16 Llamada rectangular redondeada"/>
        <xdr:cNvSpPr>
          <a:spLocks/>
        </xdr:cNvSpPr>
      </xdr:nvSpPr>
      <xdr:spPr>
        <a:xfrm>
          <a:off x="285750" y="10563225"/>
          <a:ext cx="2924175" cy="781050"/>
        </a:xfrm>
        <a:prstGeom prst="wedgeRoundRectCallout">
          <a:avLst>
            <a:gd name="adj1" fmla="val -3416"/>
            <a:gd name="adj2" fmla="val -86527"/>
          </a:avLst>
        </a:prstGeom>
        <a:solidFill>
          <a:srgbClr val="EBF1DE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 lIns="70482" tIns="35241" rIns="70482" bIns="35241" anchor="ctr"/>
        <a:p>
          <a:pPr algn="l">
            <a:defRPr/>
          </a:pPr>
          <a:r>
            <a:rPr lang="en-US" cap="none" sz="18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Cuando ponga la palabra </a:t>
          </a:r>
          <a:r>
            <a:rPr lang="en-US" cap="none" sz="1800" b="1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"Recupera"</a:t>
          </a:r>
          <a:r>
            <a:rPr lang="en-US" cap="none" sz="18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 dime la posición</a:t>
          </a:r>
        </a:p>
      </xdr:txBody>
    </xdr:sp>
    <xdr:clientData/>
  </xdr:twoCellAnchor>
  <xdr:twoCellAnchor editAs="oneCell">
    <xdr:from>
      <xdr:col>2</xdr:col>
      <xdr:colOff>1152525</xdr:colOff>
      <xdr:row>10</xdr:row>
      <xdr:rowOff>28575</xdr:rowOff>
    </xdr:from>
    <xdr:to>
      <xdr:col>5</xdr:col>
      <xdr:colOff>1047750</xdr:colOff>
      <xdr:row>11</xdr:row>
      <xdr:rowOff>95250</xdr:rowOff>
    </xdr:to>
    <xdr:pic>
      <xdr:nvPicPr>
        <xdr:cNvPr id="9" name="1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2352675"/>
          <a:ext cx="5438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828675</xdr:colOff>
      <xdr:row>13</xdr:row>
      <xdr:rowOff>57150</xdr:rowOff>
    </xdr:from>
    <xdr:to>
      <xdr:col>12</xdr:col>
      <xdr:colOff>561975</xdr:colOff>
      <xdr:row>13</xdr:row>
      <xdr:rowOff>457200</xdr:rowOff>
    </xdr:to>
    <xdr:pic>
      <xdr:nvPicPr>
        <xdr:cNvPr id="10" name="1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77450" y="3314700"/>
          <a:ext cx="3790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590550</xdr:colOff>
      <xdr:row>14</xdr:row>
      <xdr:rowOff>180975</xdr:rowOff>
    </xdr:from>
    <xdr:to>
      <xdr:col>3</xdr:col>
      <xdr:colOff>590550</xdr:colOff>
      <xdr:row>15</xdr:row>
      <xdr:rowOff>209550</xdr:rowOff>
    </xdr:to>
    <xdr:sp>
      <xdr:nvSpPr>
        <xdr:cNvPr id="11" name="22 Conector recto de flecha"/>
        <xdr:cNvSpPr>
          <a:spLocks/>
        </xdr:cNvSpPr>
      </xdr:nvSpPr>
      <xdr:spPr>
        <a:xfrm>
          <a:off x="4029075" y="3962400"/>
          <a:ext cx="0" cy="2762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590550</xdr:colOff>
      <xdr:row>15</xdr:row>
      <xdr:rowOff>209550</xdr:rowOff>
    </xdr:from>
    <xdr:to>
      <xdr:col>7</xdr:col>
      <xdr:colOff>323850</xdr:colOff>
      <xdr:row>15</xdr:row>
      <xdr:rowOff>209550</xdr:rowOff>
    </xdr:to>
    <xdr:sp>
      <xdr:nvSpPr>
        <xdr:cNvPr id="12" name="23 Conector recto de flecha"/>
        <xdr:cNvSpPr>
          <a:spLocks/>
        </xdr:cNvSpPr>
      </xdr:nvSpPr>
      <xdr:spPr>
        <a:xfrm>
          <a:off x="4029075" y="4238625"/>
          <a:ext cx="4438650" cy="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1104900</xdr:colOff>
      <xdr:row>45</xdr:row>
      <xdr:rowOff>9525</xdr:rowOff>
    </xdr:from>
    <xdr:to>
      <xdr:col>9</xdr:col>
      <xdr:colOff>1781175</xdr:colOff>
      <xdr:row>48</xdr:row>
      <xdr:rowOff>0</xdr:rowOff>
    </xdr:to>
    <xdr:sp>
      <xdr:nvSpPr>
        <xdr:cNvPr id="13" name="16 Llamada rectangular redondeada"/>
        <xdr:cNvSpPr>
          <a:spLocks/>
        </xdr:cNvSpPr>
      </xdr:nvSpPr>
      <xdr:spPr>
        <a:xfrm>
          <a:off x="6943725" y="10525125"/>
          <a:ext cx="5191125" cy="704850"/>
        </a:xfrm>
        <a:prstGeom prst="wedgeRoundRectCallout">
          <a:avLst>
            <a:gd name="adj1" fmla="val -57069"/>
            <a:gd name="adj2" fmla="val -20231"/>
          </a:avLst>
        </a:prstGeom>
        <a:solidFill>
          <a:srgbClr val="EBF1DE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70482" tIns="35241" rIns="70482" bIns="35241" anchor="ctr"/>
        <a:p>
          <a:pPr algn="l">
            <a:defRPr/>
          </a:pPr>
          <a:r>
            <a:rPr lang="en-US" cap="none" sz="18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3 </a:t>
          </a:r>
          <a:r>
            <a:rPr lang="en-US" cap="none" sz="1800" b="1" i="0" u="none" baseline="0">
              <a:solidFill>
                <a:srgbClr val="800080"/>
              </a:solidFill>
            </a:rPr>
            <a:t>años+</a:t>
          </a:r>
          <a:r>
            <a:rPr lang="en-US" cap="none" sz="1800" b="1" i="0" u="none" baseline="0">
              <a:solidFill>
                <a:srgbClr val="800080"/>
              </a:solidFill>
            </a:rPr>
            <a:t>(</a:t>
          </a:r>
          <a:r>
            <a:rPr lang="en-US" cap="none" sz="1800" b="1" i="0" u="none" baseline="0">
              <a:solidFill>
                <a:srgbClr val="800080"/>
              </a:solidFill>
            </a:rPr>
            <a:t>492,9</a:t>
          </a:r>
          <a:r>
            <a:rPr lang="en-US" cap="none" sz="1800" b="1" i="0" u="none" baseline="0">
              <a:solidFill>
                <a:srgbClr val="800080"/>
              </a:solidFill>
            </a:rPr>
            <a:t>)/(</a:t>
          </a:r>
          <a:r>
            <a:rPr lang="en-US" cap="none" sz="1800" b="1" i="0" u="none" baseline="0">
              <a:solidFill>
                <a:srgbClr val="800080"/>
              </a:solidFill>
            </a:rPr>
            <a:t>1366,0</a:t>
          </a:r>
          <a:r>
            <a:rPr lang="en-US" cap="none" sz="1800" b="1" i="0" u="none" baseline="0">
              <a:solidFill>
                <a:srgbClr val="800080"/>
              </a:solidFill>
            </a:rPr>
            <a:t>)</a:t>
          </a:r>
          <a:r>
            <a:rPr lang="en-US" cap="none" sz="1800" b="1" i="0" u="none" baseline="0">
              <a:solidFill>
                <a:srgbClr val="800080"/>
              </a:solidFill>
            </a:rPr>
            <a:t> años=3+0,36=3,36 años</a:t>
          </a:r>
        </a:p>
      </xdr:txBody>
    </xdr:sp>
    <xdr:clientData/>
  </xdr:twoCellAnchor>
  <xdr:twoCellAnchor editAs="oneCell">
    <xdr:from>
      <xdr:col>5</xdr:col>
      <xdr:colOff>1028700</xdr:colOff>
      <xdr:row>31</xdr:row>
      <xdr:rowOff>95250</xdr:rowOff>
    </xdr:from>
    <xdr:to>
      <xdr:col>9</xdr:col>
      <xdr:colOff>1428750</xdr:colOff>
      <xdr:row>33</xdr:row>
      <xdr:rowOff>152400</xdr:rowOff>
    </xdr:to>
    <xdr:pic>
      <xdr:nvPicPr>
        <xdr:cNvPr id="14" name="3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67525" y="7724775"/>
          <a:ext cx="4914900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314325</xdr:colOff>
      <xdr:row>29</xdr:row>
      <xdr:rowOff>104775</xdr:rowOff>
    </xdr:from>
    <xdr:to>
      <xdr:col>11</xdr:col>
      <xdr:colOff>152400</xdr:colOff>
      <xdr:row>31</xdr:row>
      <xdr:rowOff>57150</xdr:rowOff>
    </xdr:to>
    <xdr:sp>
      <xdr:nvSpPr>
        <xdr:cNvPr id="15" name="16 Llamada rectangular redondeada"/>
        <xdr:cNvSpPr>
          <a:spLocks/>
        </xdr:cNvSpPr>
      </xdr:nvSpPr>
      <xdr:spPr>
        <a:xfrm>
          <a:off x="10668000" y="7334250"/>
          <a:ext cx="2028825" cy="352425"/>
        </a:xfrm>
        <a:prstGeom prst="wedgeRoundRectCallout">
          <a:avLst>
            <a:gd name="adj1" fmla="val -53986"/>
            <a:gd name="adj2" fmla="val 96939"/>
          </a:avLst>
        </a:prstGeom>
        <a:solidFill>
          <a:srgbClr val="EBF1DE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 lIns="70482" tIns="35241" rIns="70482" bIns="35241" anchor="ctr"/>
        <a:p>
          <a:pPr algn="l">
            <a:defRPr/>
          </a:pPr>
          <a:r>
            <a:rPr lang="en-US" cap="none" sz="18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VF con signo menos</a:t>
          </a:r>
        </a:p>
      </xdr:txBody>
    </xdr:sp>
    <xdr:clientData/>
  </xdr:twoCellAnchor>
  <xdr:twoCellAnchor>
    <xdr:from>
      <xdr:col>9</xdr:col>
      <xdr:colOff>47625</xdr:colOff>
      <xdr:row>14</xdr:row>
      <xdr:rowOff>171450</xdr:rowOff>
    </xdr:from>
    <xdr:to>
      <xdr:col>12</xdr:col>
      <xdr:colOff>695325</xdr:colOff>
      <xdr:row>18</xdr:row>
      <xdr:rowOff>76200</xdr:rowOff>
    </xdr:to>
    <xdr:sp>
      <xdr:nvSpPr>
        <xdr:cNvPr id="16" name="16 Llamada rectangular redondeada"/>
        <xdr:cNvSpPr>
          <a:spLocks/>
        </xdr:cNvSpPr>
      </xdr:nvSpPr>
      <xdr:spPr>
        <a:xfrm>
          <a:off x="10401300" y="3952875"/>
          <a:ext cx="3600450" cy="885825"/>
        </a:xfrm>
        <a:prstGeom prst="wedgeRoundRectCallout">
          <a:avLst>
            <a:gd name="adj1" fmla="val -40041"/>
            <a:gd name="adj2" fmla="val -81277"/>
          </a:avLst>
        </a:prstGeom>
        <a:solidFill>
          <a:srgbClr val="E6E0EC"/>
        </a:solidFill>
        <a:ln w="2540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70482" tIns="35241" rIns="70482" bIns="35241" anchor="ctr"/>
        <a:p>
          <a:pPr algn="l">
            <a:defRPr/>
          </a:pPr>
          <a:r>
            <a:rPr lang="en-US" cap="none" sz="18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A partir </a:t>
          </a:r>
          <a:r>
            <a:rPr lang="en-US" cap="none" sz="18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de una posición o referencia cuenta filas hacia abajo y columnas a la derecha </a:t>
          </a:r>
        </a:p>
      </xdr:txBody>
    </xdr:sp>
    <xdr:clientData/>
  </xdr:twoCellAnchor>
  <xdr:twoCellAnchor editAs="oneCell">
    <xdr:from>
      <xdr:col>4</xdr:col>
      <xdr:colOff>85725</xdr:colOff>
      <xdr:row>29</xdr:row>
      <xdr:rowOff>104775</xdr:rowOff>
    </xdr:from>
    <xdr:to>
      <xdr:col>5</xdr:col>
      <xdr:colOff>295275</xdr:colOff>
      <xdr:row>33</xdr:row>
      <xdr:rowOff>0</xdr:rowOff>
    </xdr:to>
    <xdr:pic>
      <xdr:nvPicPr>
        <xdr:cNvPr id="17" name="31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33925" y="7334250"/>
          <a:ext cx="1400175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85725</xdr:colOff>
      <xdr:row>36</xdr:row>
      <xdr:rowOff>104775</xdr:rowOff>
    </xdr:from>
    <xdr:to>
      <xdr:col>13</xdr:col>
      <xdr:colOff>704850</xdr:colOff>
      <xdr:row>38</xdr:row>
      <xdr:rowOff>47625</xdr:rowOff>
    </xdr:to>
    <xdr:sp>
      <xdr:nvSpPr>
        <xdr:cNvPr id="18" name="16 Llamada rectangular redondeada"/>
        <xdr:cNvSpPr>
          <a:spLocks/>
        </xdr:cNvSpPr>
      </xdr:nvSpPr>
      <xdr:spPr>
        <a:xfrm>
          <a:off x="12411075" y="8810625"/>
          <a:ext cx="2362200" cy="361950"/>
        </a:xfrm>
        <a:prstGeom prst="wedgeRoundRectCallout">
          <a:avLst>
            <a:gd name="adj1" fmla="val -65962"/>
            <a:gd name="adj2" fmla="val 986"/>
          </a:avLst>
        </a:prstGeom>
        <a:solidFill>
          <a:srgbClr val="EBF1DE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 lIns="70482" tIns="35241" rIns="70482" bIns="35241" anchor="ctr"/>
        <a:p>
          <a:pPr algn="l">
            <a:defRPr/>
          </a:pPr>
          <a:r>
            <a:rPr lang="en-US" cap="none" sz="18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Truco suma acumulada</a:t>
          </a:r>
        </a:p>
      </xdr:txBody>
    </xdr:sp>
    <xdr:clientData/>
  </xdr:twoCellAnchor>
  <xdr:twoCellAnchor>
    <xdr:from>
      <xdr:col>5</xdr:col>
      <xdr:colOff>371475</xdr:colOff>
      <xdr:row>56</xdr:row>
      <xdr:rowOff>123825</xdr:rowOff>
    </xdr:from>
    <xdr:to>
      <xdr:col>7</xdr:col>
      <xdr:colOff>352425</xdr:colOff>
      <xdr:row>61</xdr:row>
      <xdr:rowOff>114300</xdr:rowOff>
    </xdr:to>
    <xdr:sp>
      <xdr:nvSpPr>
        <xdr:cNvPr id="19" name="16 Llamada rectangular redondeada"/>
        <xdr:cNvSpPr>
          <a:spLocks/>
        </xdr:cNvSpPr>
      </xdr:nvSpPr>
      <xdr:spPr>
        <a:xfrm>
          <a:off x="6210300" y="13106400"/>
          <a:ext cx="2286000" cy="971550"/>
        </a:xfrm>
        <a:prstGeom prst="wedgeRoundRectCallout">
          <a:avLst>
            <a:gd name="adj1" fmla="val -41537"/>
            <a:gd name="adj2" fmla="val -60305"/>
          </a:avLst>
        </a:prstGeom>
        <a:solidFill>
          <a:srgbClr val="EBF1DE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 lIns="70482" tIns="35241" rIns="70482" bIns="35241" anchor="ctr"/>
        <a:p>
          <a:pPr algn="l">
            <a:defRPr/>
          </a:pPr>
          <a:r>
            <a:rPr lang="en-US" cap="none" sz="18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Multiplico por 365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1 año -&gt;   365 días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0,36 años -&gt;   x</a:t>
          </a:r>
        </a:p>
      </xdr:txBody>
    </xdr:sp>
    <xdr:clientData/>
  </xdr:twoCellAnchor>
  <xdr:twoCellAnchor>
    <xdr:from>
      <xdr:col>6</xdr:col>
      <xdr:colOff>333375</xdr:colOff>
      <xdr:row>6</xdr:row>
      <xdr:rowOff>28575</xdr:rowOff>
    </xdr:from>
    <xdr:to>
      <xdr:col>7</xdr:col>
      <xdr:colOff>647700</xdr:colOff>
      <xdr:row>10</xdr:row>
      <xdr:rowOff>123825</xdr:rowOff>
    </xdr:to>
    <xdr:sp>
      <xdr:nvSpPr>
        <xdr:cNvPr id="20" name="16 Llamada rectangular redondeada"/>
        <xdr:cNvSpPr>
          <a:spLocks/>
        </xdr:cNvSpPr>
      </xdr:nvSpPr>
      <xdr:spPr>
        <a:xfrm>
          <a:off x="7372350" y="1466850"/>
          <a:ext cx="1419225" cy="981075"/>
        </a:xfrm>
        <a:prstGeom prst="wedgeRoundRectCallout">
          <a:avLst>
            <a:gd name="adj1" fmla="val -66819"/>
            <a:gd name="adj2" fmla="val 73439"/>
          </a:avLst>
        </a:prstGeom>
        <a:solidFill>
          <a:srgbClr val="E6E0EC"/>
        </a:solidFill>
        <a:ln w="2540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70482" tIns="35241" rIns="70482" bIns="35241" anchor="ctr"/>
        <a:p>
          <a:pPr algn="l">
            <a:defRPr/>
          </a:pPr>
          <a:r>
            <a:rPr lang="en-US" cap="none" sz="18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¿Dónde sale 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"casa" </a:t>
          </a:r>
          <a:r>
            <a:rPr lang="en-US" cap="none" sz="18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por primera vez?</a:t>
          </a:r>
        </a:p>
      </xdr:txBody>
    </xdr:sp>
    <xdr:clientData/>
  </xdr:twoCellAnchor>
  <xdr:twoCellAnchor>
    <xdr:from>
      <xdr:col>7</xdr:col>
      <xdr:colOff>114300</xdr:colOff>
      <xdr:row>16</xdr:row>
      <xdr:rowOff>133350</xdr:rowOff>
    </xdr:from>
    <xdr:to>
      <xdr:col>8</xdr:col>
      <xdr:colOff>923925</xdr:colOff>
      <xdr:row>21</xdr:row>
      <xdr:rowOff>85725</xdr:rowOff>
    </xdr:to>
    <xdr:sp>
      <xdr:nvSpPr>
        <xdr:cNvPr id="21" name="16 Llamada rectangular redondeada"/>
        <xdr:cNvSpPr>
          <a:spLocks/>
        </xdr:cNvSpPr>
      </xdr:nvSpPr>
      <xdr:spPr>
        <a:xfrm>
          <a:off x="8258175" y="4410075"/>
          <a:ext cx="1914525" cy="1209675"/>
        </a:xfrm>
        <a:prstGeom prst="wedgeRoundRectCallout">
          <a:avLst>
            <a:gd name="adj1" fmla="val -29171"/>
            <a:gd name="adj2" fmla="val -59777"/>
          </a:avLst>
        </a:prstGeom>
        <a:solidFill>
          <a:srgbClr val="E6E0EC"/>
        </a:solidFill>
        <a:ln w="2540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70482" tIns="35241" rIns="70482" bIns="35241" anchor="ctr"/>
        <a:p>
          <a:pPr algn="l">
            <a:defRPr/>
          </a:pPr>
          <a:r>
            <a:rPr lang="en-US" cap="none" sz="18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¿Qué pone 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una fila debajo</a:t>
          </a:r>
          <a:r>
            <a:rPr lang="en-US" cap="none" sz="18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 y 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cuatro columnas a la derecha</a:t>
          </a:r>
          <a:r>
            <a:rPr lang="en-US" cap="none" sz="18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?</a:t>
          </a:r>
        </a:p>
      </xdr:txBody>
    </xdr:sp>
    <xdr:clientData/>
  </xdr:twoCellAnchor>
  <xdr:twoCellAnchor editAs="oneCell">
    <xdr:from>
      <xdr:col>8</xdr:col>
      <xdr:colOff>333375</xdr:colOff>
      <xdr:row>0</xdr:row>
      <xdr:rowOff>152400</xdr:rowOff>
    </xdr:from>
    <xdr:to>
      <xdr:col>11</xdr:col>
      <xdr:colOff>323850</xdr:colOff>
      <xdr:row>11</xdr:row>
      <xdr:rowOff>228600</xdr:rowOff>
    </xdr:to>
    <xdr:pic>
      <xdr:nvPicPr>
        <xdr:cNvPr id="22" name="37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82150" y="152400"/>
          <a:ext cx="3286125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466725</xdr:colOff>
      <xdr:row>0</xdr:row>
      <xdr:rowOff>190500</xdr:rowOff>
    </xdr:from>
    <xdr:to>
      <xdr:col>15</xdr:col>
      <xdr:colOff>714375</xdr:colOff>
      <xdr:row>11</xdr:row>
      <xdr:rowOff>209550</xdr:rowOff>
    </xdr:to>
    <xdr:pic>
      <xdr:nvPicPr>
        <xdr:cNvPr id="23" name="38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011150" y="190500"/>
          <a:ext cx="3295650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48</xdr:row>
      <xdr:rowOff>47625</xdr:rowOff>
    </xdr:from>
    <xdr:to>
      <xdr:col>5</xdr:col>
      <xdr:colOff>152400</xdr:colOff>
      <xdr:row>51</xdr:row>
      <xdr:rowOff>38100</xdr:rowOff>
    </xdr:to>
    <xdr:sp>
      <xdr:nvSpPr>
        <xdr:cNvPr id="24" name="16 Llamada rectangular redondeada"/>
        <xdr:cNvSpPr>
          <a:spLocks/>
        </xdr:cNvSpPr>
      </xdr:nvSpPr>
      <xdr:spPr>
        <a:xfrm>
          <a:off x="3467100" y="11277600"/>
          <a:ext cx="2524125" cy="723900"/>
        </a:xfrm>
        <a:prstGeom prst="wedgeRoundRectCallout">
          <a:avLst>
            <a:gd name="adj1" fmla="val 119324"/>
            <a:gd name="adj2" fmla="val -77675"/>
          </a:avLst>
        </a:prstGeom>
        <a:solidFill>
          <a:srgbClr val="EBF1DE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70482" tIns="35241" rIns="70482" bIns="35241" anchor="ctr"/>
        <a:p>
          <a:pPr algn="l">
            <a:defRPr/>
          </a:pPr>
          <a:r>
            <a:rPr lang="en-US" cap="none" sz="18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1.366 euros --&gt; 1 año
</a:t>
          </a:r>
          <a:r>
            <a:rPr lang="en-US" cap="none" sz="18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492,9 euros --&gt; X</a:t>
          </a:r>
        </a:p>
      </xdr:txBody>
    </xdr:sp>
    <xdr:clientData/>
  </xdr:twoCellAnchor>
  <xdr:twoCellAnchor>
    <xdr:from>
      <xdr:col>6</xdr:col>
      <xdr:colOff>666750</xdr:colOff>
      <xdr:row>37</xdr:row>
      <xdr:rowOff>171450</xdr:rowOff>
    </xdr:from>
    <xdr:to>
      <xdr:col>6</xdr:col>
      <xdr:colOff>1028700</xdr:colOff>
      <xdr:row>45</xdr:row>
      <xdr:rowOff>123825</xdr:rowOff>
    </xdr:to>
    <xdr:grpSp>
      <xdr:nvGrpSpPr>
        <xdr:cNvPr id="25" name="Grupo 4"/>
        <xdr:cNvGrpSpPr>
          <a:grpSpLocks/>
        </xdr:cNvGrpSpPr>
      </xdr:nvGrpSpPr>
      <xdr:grpSpPr>
        <a:xfrm>
          <a:off x="7705725" y="9086850"/>
          <a:ext cx="361950" cy="1552575"/>
          <a:chOff x="7739645" y="8927241"/>
          <a:chExt cx="378638" cy="1477171"/>
        </a:xfrm>
        <a:solidFill>
          <a:srgbClr val="FFFFFF"/>
        </a:solidFill>
      </xdr:grpSpPr>
      <xdr:sp>
        <xdr:nvSpPr>
          <xdr:cNvPr id="26" name="24 Conector recto de flecha"/>
          <xdr:cNvSpPr>
            <a:spLocks/>
          </xdr:cNvSpPr>
        </xdr:nvSpPr>
        <xdr:spPr>
          <a:xfrm flipH="1" flipV="1">
            <a:off x="7968816" y="8927241"/>
            <a:ext cx="149467" cy="1477171"/>
          </a:xfrm>
          <a:prstGeom prst="straightConnector1">
            <a:avLst/>
          </a:prstGeom>
          <a:noFill/>
          <a:ln w="28575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CuadroTexto 1"/>
          <xdr:cNvSpPr txBox="1">
            <a:spLocks noChangeArrowheads="1"/>
          </xdr:cNvSpPr>
        </xdr:nvSpPr>
        <xdr:spPr>
          <a:xfrm rot="15795842">
            <a:off x="7739645" y="9280654"/>
            <a:ext cx="278962" cy="9154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Numerador</a:t>
            </a:r>
          </a:p>
        </xdr:txBody>
      </xdr:sp>
    </xdr:grpSp>
    <xdr:clientData/>
  </xdr:twoCellAnchor>
  <xdr:twoCellAnchor>
    <xdr:from>
      <xdr:col>7</xdr:col>
      <xdr:colOff>133350</xdr:colOff>
      <xdr:row>36</xdr:row>
      <xdr:rowOff>161925</xdr:rowOff>
    </xdr:from>
    <xdr:to>
      <xdr:col>7</xdr:col>
      <xdr:colOff>457200</xdr:colOff>
      <xdr:row>45</xdr:row>
      <xdr:rowOff>114300</xdr:rowOff>
    </xdr:to>
    <xdr:grpSp>
      <xdr:nvGrpSpPr>
        <xdr:cNvPr id="28" name="Grupo 2"/>
        <xdr:cNvGrpSpPr>
          <a:grpSpLocks/>
        </xdr:cNvGrpSpPr>
      </xdr:nvGrpSpPr>
      <xdr:grpSpPr>
        <a:xfrm>
          <a:off x="8277225" y="8867775"/>
          <a:ext cx="323850" cy="1762125"/>
          <a:chOff x="8329651" y="8710483"/>
          <a:chExt cx="324854" cy="1685768"/>
        </a:xfrm>
        <a:solidFill>
          <a:srgbClr val="FFFFFF"/>
        </a:solidFill>
      </xdr:grpSpPr>
      <xdr:sp>
        <xdr:nvSpPr>
          <xdr:cNvPr id="29" name="30 Conector recto de flecha"/>
          <xdr:cNvSpPr>
            <a:spLocks/>
          </xdr:cNvSpPr>
        </xdr:nvSpPr>
        <xdr:spPr>
          <a:xfrm flipH="1" flipV="1">
            <a:off x="8329651" y="8710483"/>
            <a:ext cx="19085" cy="1685768"/>
          </a:xfrm>
          <a:prstGeom prst="straightConnector1">
            <a:avLst/>
          </a:prstGeom>
          <a:noFill/>
          <a:ln w="28575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CuadroTexto 33"/>
          <xdr:cNvSpPr txBox="1">
            <a:spLocks noChangeArrowheads="1"/>
          </xdr:cNvSpPr>
        </xdr:nvSpPr>
        <xdr:spPr>
          <a:xfrm rot="16200000">
            <a:off x="8386988" y="9202727"/>
            <a:ext cx="267517" cy="10207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Denominador</a:t>
            </a:r>
          </a:p>
        </xdr:txBody>
      </xdr:sp>
    </xdr:grpSp>
    <xdr:clientData/>
  </xdr:twoCellAnchor>
  <xdr:twoCellAnchor editAs="oneCell">
    <xdr:from>
      <xdr:col>6</xdr:col>
      <xdr:colOff>371475</xdr:colOff>
      <xdr:row>24</xdr:row>
      <xdr:rowOff>114300</xdr:rowOff>
    </xdr:from>
    <xdr:to>
      <xdr:col>9</xdr:col>
      <xdr:colOff>1038225</xdr:colOff>
      <xdr:row>25</xdr:row>
      <xdr:rowOff>123825</xdr:rowOff>
    </xdr:to>
    <xdr:pic>
      <xdr:nvPicPr>
        <xdr:cNvPr id="31" name="Imagen 3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 rot="21436127">
          <a:off x="7410450" y="6315075"/>
          <a:ext cx="398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685800</xdr:colOff>
      <xdr:row>25</xdr:row>
      <xdr:rowOff>114300</xdr:rowOff>
    </xdr:from>
    <xdr:to>
      <xdr:col>6</xdr:col>
      <xdr:colOff>371475</xdr:colOff>
      <xdr:row>26</xdr:row>
      <xdr:rowOff>114300</xdr:rowOff>
    </xdr:to>
    <xdr:sp>
      <xdr:nvSpPr>
        <xdr:cNvPr id="32" name="3 Conector recto de flecha"/>
        <xdr:cNvSpPr>
          <a:spLocks/>
        </xdr:cNvSpPr>
      </xdr:nvSpPr>
      <xdr:spPr>
        <a:xfrm flipH="1">
          <a:off x="6524625" y="6515100"/>
          <a:ext cx="885825" cy="2095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1152525</xdr:colOff>
      <xdr:row>22</xdr:row>
      <xdr:rowOff>200025</xdr:rowOff>
    </xdr:from>
    <xdr:to>
      <xdr:col>9</xdr:col>
      <xdr:colOff>1952625</xdr:colOff>
      <xdr:row>26</xdr:row>
      <xdr:rowOff>0</xdr:rowOff>
    </xdr:to>
    <xdr:pic>
      <xdr:nvPicPr>
        <xdr:cNvPr id="33" name="Imagen 4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506200" y="592455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85" zoomScaleNormal="85" zoomScalePageLayoutView="85" workbookViewId="0" topLeftCell="A1">
      <selection activeCell="A1" sqref="A1"/>
    </sheetView>
  </sheetViews>
  <sheetFormatPr defaultColWidth="11.421875" defaultRowHeight="15"/>
  <cols>
    <col min="1" max="1" width="1.7109375" style="12" customWidth="1"/>
    <col min="2" max="2" width="2.7109375" style="1" customWidth="1"/>
    <col min="3" max="3" width="47.140625" style="2" customWidth="1"/>
    <col min="4" max="4" width="17.421875" style="3" customWidth="1"/>
    <col min="5" max="5" width="17.8515625" style="12" customWidth="1"/>
    <col min="6" max="6" width="18.00390625" style="12" customWidth="1"/>
    <col min="7" max="9" width="16.57421875" style="12" customWidth="1"/>
    <col min="10" max="10" width="29.57421875" style="12" customWidth="1"/>
    <col min="11" max="11" width="3.28125" style="12" customWidth="1"/>
    <col min="12" max="16384" width="11.421875" style="12" customWidth="1"/>
  </cols>
  <sheetData>
    <row r="1" spans="6:7" ht="16.5" thickBot="1">
      <c r="F1" s="115" t="s">
        <v>58</v>
      </c>
      <c r="G1" s="116" t="s">
        <v>59</v>
      </c>
    </row>
    <row r="2" spans="3:7" ht="24" customHeight="1" thickBot="1">
      <c r="C2" s="113" t="s">
        <v>7</v>
      </c>
      <c r="D2" s="114"/>
      <c r="F2" s="117"/>
      <c r="G2" s="117"/>
    </row>
    <row r="3" ht="16.5" thickBot="1">
      <c r="C3" s="12"/>
    </row>
    <row r="4" spans="1:11" s="30" customFormat="1" ht="18.75">
      <c r="A4" s="26"/>
      <c r="B4" s="31" t="s">
        <v>0</v>
      </c>
      <c r="C4" s="32"/>
      <c r="D4" s="33"/>
      <c r="E4" s="33"/>
      <c r="F4" s="33"/>
      <c r="G4" s="33"/>
      <c r="H4" s="33"/>
      <c r="I4" s="33"/>
      <c r="J4" s="33"/>
      <c r="K4" s="34"/>
    </row>
    <row r="5" spans="1:11" s="30" customFormat="1" ht="18.75">
      <c r="A5" s="26"/>
      <c r="B5" s="27" t="s">
        <v>8</v>
      </c>
      <c r="C5" s="28"/>
      <c r="D5" s="28"/>
      <c r="E5" s="28"/>
      <c r="F5" s="28"/>
      <c r="G5" s="28"/>
      <c r="H5" s="28"/>
      <c r="I5" s="28"/>
      <c r="J5" s="28"/>
      <c r="K5" s="29"/>
    </row>
    <row r="6" spans="1:11" s="30" customFormat="1" ht="18.75">
      <c r="A6" s="26"/>
      <c r="B6" s="48" t="s">
        <v>5</v>
      </c>
      <c r="C6" s="28"/>
      <c r="D6" s="28"/>
      <c r="E6" s="28"/>
      <c r="F6" s="28"/>
      <c r="G6" s="28"/>
      <c r="H6" s="28"/>
      <c r="I6" s="28"/>
      <c r="J6" s="28"/>
      <c r="K6" s="29"/>
    </row>
    <row r="7" spans="1:11" s="30" customFormat="1" ht="18.75">
      <c r="A7" s="26"/>
      <c r="B7" s="27" t="s">
        <v>6</v>
      </c>
      <c r="C7" s="28"/>
      <c r="D7" s="28"/>
      <c r="E7" s="28"/>
      <c r="F7" s="28"/>
      <c r="G7" s="28"/>
      <c r="H7" s="28"/>
      <c r="I7" s="28"/>
      <c r="J7" s="28"/>
      <c r="K7" s="29"/>
    </row>
    <row r="8" spans="1:11" s="30" customFormat="1" ht="18.75">
      <c r="A8" s="26"/>
      <c r="B8" s="27" t="s">
        <v>15</v>
      </c>
      <c r="C8" s="28"/>
      <c r="D8" s="28"/>
      <c r="E8" s="28"/>
      <c r="F8" s="28"/>
      <c r="G8" s="28"/>
      <c r="H8" s="28"/>
      <c r="I8" s="28"/>
      <c r="J8" s="28"/>
      <c r="K8" s="29"/>
    </row>
    <row r="9" spans="1:11" ht="16.5" thickBot="1">
      <c r="A9" s="21"/>
      <c r="B9" s="24"/>
      <c r="C9" s="22"/>
      <c r="D9" s="22"/>
      <c r="E9" s="22"/>
      <c r="F9" s="22"/>
      <c r="G9" s="22"/>
      <c r="H9" s="22"/>
      <c r="I9" s="22"/>
      <c r="J9" s="22"/>
      <c r="K9" s="23"/>
    </row>
    <row r="10" spans="1:11" ht="15.75" thickBo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s="30" customFormat="1" ht="18.75">
      <c r="A11" s="26"/>
      <c r="B11" s="31" t="s">
        <v>1</v>
      </c>
      <c r="C11" s="33"/>
      <c r="D11" s="33"/>
      <c r="E11" s="33"/>
      <c r="F11" s="33"/>
      <c r="G11" s="33"/>
      <c r="H11" s="33"/>
      <c r="I11" s="33"/>
      <c r="J11" s="33"/>
      <c r="K11" s="34"/>
    </row>
    <row r="12" spans="1:11" s="84" customFormat="1" ht="35.25" customHeight="1" thickBot="1">
      <c r="A12" s="81"/>
      <c r="B12" s="82" t="s">
        <v>21</v>
      </c>
      <c r="C12" s="80"/>
      <c r="D12" s="80"/>
      <c r="E12" s="80"/>
      <c r="F12" s="80"/>
      <c r="G12" s="80"/>
      <c r="H12" s="80"/>
      <c r="I12" s="80"/>
      <c r="J12" s="80"/>
      <c r="K12" s="83"/>
    </row>
    <row r="13" spans="1:11" s="30" customFormat="1" ht="19.5" thickBot="1">
      <c r="A13" s="26"/>
      <c r="B13" s="82"/>
      <c r="C13" s="79"/>
      <c r="D13" s="76" t="s">
        <v>24</v>
      </c>
      <c r="E13" s="77" t="s">
        <v>25</v>
      </c>
      <c r="F13" s="77" t="s">
        <v>27</v>
      </c>
      <c r="G13" s="77" t="s">
        <v>25</v>
      </c>
      <c r="H13" s="78" t="s">
        <v>28</v>
      </c>
      <c r="I13" s="25" t="s">
        <v>38</v>
      </c>
      <c r="J13" s="58"/>
      <c r="K13" s="29"/>
    </row>
    <row r="14" spans="1:11" s="84" customFormat="1" ht="41.25" customHeight="1" thickBot="1">
      <c r="A14" s="81"/>
      <c r="B14" s="82" t="s">
        <v>22</v>
      </c>
      <c r="C14" s="80"/>
      <c r="D14" s="80"/>
      <c r="E14" s="80"/>
      <c r="F14" s="80"/>
      <c r="G14" s="80"/>
      <c r="H14" s="80"/>
      <c r="I14" s="80"/>
      <c r="J14" s="80"/>
      <c r="K14" s="83"/>
    </row>
    <row r="15" spans="1:11" s="30" customFormat="1" ht="19.5" thickBot="1">
      <c r="A15" s="26"/>
      <c r="B15" s="82"/>
      <c r="C15" s="92"/>
      <c r="D15" s="93" t="s">
        <v>29</v>
      </c>
      <c r="E15" s="91" t="s">
        <v>32</v>
      </c>
      <c r="F15" s="85" t="s">
        <v>30</v>
      </c>
      <c r="G15" s="85" t="s">
        <v>36</v>
      </c>
      <c r="H15" s="86" t="s">
        <v>37</v>
      </c>
      <c r="I15" s="58" t="s">
        <v>39</v>
      </c>
      <c r="J15" s="28"/>
      <c r="K15" s="29"/>
    </row>
    <row r="16" spans="1:11" s="30" customFormat="1" ht="19.5" thickBot="1">
      <c r="A16" s="26"/>
      <c r="B16" s="82"/>
      <c r="C16" s="28"/>
      <c r="D16" s="28"/>
      <c r="E16" s="89" t="s">
        <v>31</v>
      </c>
      <c r="F16" s="87" t="s">
        <v>33</v>
      </c>
      <c r="G16" s="87" t="s">
        <v>34</v>
      </c>
      <c r="H16" s="88" t="s">
        <v>35</v>
      </c>
      <c r="I16" s="28"/>
      <c r="J16" s="28"/>
      <c r="K16" s="29"/>
    </row>
    <row r="17" spans="1:11" s="30" customFormat="1" ht="18.75">
      <c r="A17" s="26"/>
      <c r="B17" s="82" t="s">
        <v>26</v>
      </c>
      <c r="C17" s="28"/>
      <c r="D17" s="28"/>
      <c r="E17" s="28"/>
      <c r="F17" s="28"/>
      <c r="G17" s="28"/>
      <c r="H17" s="28"/>
      <c r="I17" s="28"/>
      <c r="J17" s="28"/>
      <c r="K17" s="29"/>
    </row>
    <row r="18" spans="1:11" s="30" customFormat="1" ht="19.5" thickBot="1">
      <c r="A18" s="26"/>
      <c r="B18" s="35"/>
      <c r="C18" s="36"/>
      <c r="D18" s="36"/>
      <c r="E18" s="36"/>
      <c r="F18" s="36"/>
      <c r="G18" s="36"/>
      <c r="H18" s="36"/>
      <c r="I18" s="36"/>
      <c r="J18" s="36"/>
      <c r="K18" s="37"/>
    </row>
    <row r="19" spans="1:11" s="30" customFormat="1" ht="19.5" thickBo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s="30" customFormat="1" ht="19.5" thickBot="1">
      <c r="A20" s="26"/>
      <c r="B20" s="15"/>
      <c r="C20" s="39"/>
      <c r="D20" s="39"/>
      <c r="E20" s="39"/>
      <c r="F20" s="39"/>
      <c r="G20" s="39"/>
      <c r="H20" s="39"/>
      <c r="I20" s="39"/>
      <c r="J20" s="39"/>
      <c r="K20" s="40"/>
    </row>
    <row r="21" spans="1:11" ht="21.75" thickBot="1">
      <c r="A21" s="21"/>
      <c r="B21" s="7"/>
      <c r="C21" s="50" t="s">
        <v>23</v>
      </c>
      <c r="D21" s="51"/>
      <c r="E21" s="52"/>
      <c r="F21" s="38"/>
      <c r="G21" s="38"/>
      <c r="H21" s="38"/>
      <c r="I21" s="38"/>
      <c r="J21" s="38"/>
      <c r="K21" s="11"/>
    </row>
    <row r="22" spans="1:11" ht="15">
      <c r="A22" s="21"/>
      <c r="B22" s="7"/>
      <c r="C22" s="5"/>
      <c r="D22" s="38"/>
      <c r="E22" s="38"/>
      <c r="F22" s="38"/>
      <c r="G22" s="38"/>
      <c r="H22" s="38"/>
      <c r="I22" s="38"/>
      <c r="J22" s="38"/>
      <c r="K22" s="11"/>
    </row>
    <row r="23" spans="1:11" ht="18.75">
      <c r="A23" s="21"/>
      <c r="B23" s="7"/>
      <c r="C23" s="90" t="s">
        <v>9</v>
      </c>
      <c r="D23" s="38"/>
      <c r="E23" s="38"/>
      <c r="F23" s="38"/>
      <c r="G23" s="38"/>
      <c r="H23" s="38"/>
      <c r="I23" s="38"/>
      <c r="J23" s="38"/>
      <c r="K23" s="11"/>
    </row>
    <row r="24" spans="1:11" ht="18.75">
      <c r="A24" s="21"/>
      <c r="B24" s="7"/>
      <c r="C24" s="90" t="s">
        <v>16</v>
      </c>
      <c r="D24" s="38"/>
      <c r="E24" s="38"/>
      <c r="F24" s="38"/>
      <c r="G24" s="38"/>
      <c r="H24" s="38"/>
      <c r="I24" s="38"/>
      <c r="J24" s="38"/>
      <c r="K24" s="11"/>
    </row>
    <row r="25" spans="1:11" ht="15.75" thickBot="1">
      <c r="A25" s="21"/>
      <c r="B25" s="7"/>
      <c r="C25" s="5"/>
      <c r="D25" s="38"/>
      <c r="E25" s="38"/>
      <c r="F25" s="38"/>
      <c r="G25" s="38"/>
      <c r="H25" s="38"/>
      <c r="I25" s="38"/>
      <c r="J25" s="38"/>
      <c r="K25" s="11"/>
    </row>
    <row r="26" spans="1:11" ht="16.5" thickBot="1">
      <c r="A26" s="21"/>
      <c r="B26" s="7"/>
      <c r="C26" s="43" t="s">
        <v>4</v>
      </c>
      <c r="D26" s="66">
        <v>0.1</v>
      </c>
      <c r="E26" s="38"/>
      <c r="F26" s="38"/>
      <c r="G26" s="38"/>
      <c r="H26" s="38"/>
      <c r="I26" s="38"/>
      <c r="J26" s="38"/>
      <c r="K26" s="11"/>
    </row>
    <row r="27" spans="1:11" ht="16.5" thickBot="1">
      <c r="A27" s="21"/>
      <c r="B27" s="9"/>
      <c r="C27" s="16"/>
      <c r="D27" s="5"/>
      <c r="E27" s="5"/>
      <c r="F27" s="5"/>
      <c r="G27" s="5"/>
      <c r="H27" s="5"/>
      <c r="I27" s="38"/>
      <c r="J27" s="38"/>
      <c r="K27" s="11"/>
    </row>
    <row r="28" spans="1:11" ht="15.75">
      <c r="A28" s="21"/>
      <c r="B28" s="9"/>
      <c r="C28" s="44" t="s">
        <v>2</v>
      </c>
      <c r="D28" s="46"/>
      <c r="E28" s="46">
        <v>1</v>
      </c>
      <c r="F28" s="118">
        <v>2</v>
      </c>
      <c r="G28" s="46">
        <v>3</v>
      </c>
      <c r="H28" s="46">
        <v>4</v>
      </c>
      <c r="I28" s="47">
        <v>5</v>
      </c>
      <c r="J28" s="38"/>
      <c r="K28" s="11"/>
    </row>
    <row r="29" spans="2:11" ht="16.5" customHeight="1" thickBot="1">
      <c r="B29" s="9"/>
      <c r="C29" s="49" t="s">
        <v>3</v>
      </c>
      <c r="D29" s="64">
        <v>-6000</v>
      </c>
      <c r="E29" s="64">
        <v>3000</v>
      </c>
      <c r="F29" s="64">
        <v>2000</v>
      </c>
      <c r="G29" s="64">
        <v>1500</v>
      </c>
      <c r="H29" s="64">
        <v>2000</v>
      </c>
      <c r="I29" s="65">
        <v>4000</v>
      </c>
      <c r="J29" s="38"/>
      <c r="K29" s="41"/>
    </row>
    <row r="30" spans="1:11" ht="15.75">
      <c r="A30" s="21"/>
      <c r="B30" s="9"/>
      <c r="C30" s="16"/>
      <c r="D30" s="5"/>
      <c r="E30" s="5"/>
      <c r="F30" s="5"/>
      <c r="G30" s="5"/>
      <c r="H30" s="5"/>
      <c r="I30" s="38"/>
      <c r="J30" s="38"/>
      <c r="K30" s="11"/>
    </row>
    <row r="31" spans="1:11" ht="15.75">
      <c r="A31" s="21"/>
      <c r="B31" s="9"/>
      <c r="C31" s="16"/>
      <c r="D31" s="5"/>
      <c r="E31" s="5"/>
      <c r="F31" s="5"/>
      <c r="G31" s="5"/>
      <c r="H31" s="5"/>
      <c r="I31" s="38"/>
      <c r="J31" s="38"/>
      <c r="K31" s="11"/>
    </row>
    <row r="32" spans="1:11" ht="15.75">
      <c r="A32" s="21"/>
      <c r="B32" s="9"/>
      <c r="C32" s="16"/>
      <c r="D32" s="5"/>
      <c r="E32" s="5"/>
      <c r="F32" s="5"/>
      <c r="G32" s="5"/>
      <c r="H32" s="5"/>
      <c r="I32" s="38"/>
      <c r="J32" s="38"/>
      <c r="K32" s="11"/>
    </row>
    <row r="33" spans="1:11" ht="16.5" thickBot="1">
      <c r="A33" s="21"/>
      <c r="B33" s="9"/>
      <c r="C33" s="16"/>
      <c r="D33" s="5"/>
      <c r="E33" s="5"/>
      <c r="F33" s="5"/>
      <c r="G33" s="5"/>
      <c r="H33" s="5"/>
      <c r="I33" s="38"/>
      <c r="J33" s="38"/>
      <c r="K33" s="11"/>
    </row>
    <row r="34" spans="1:11" ht="19.5" thickBot="1">
      <c r="A34" s="21"/>
      <c r="B34" s="9"/>
      <c r="C34" s="16"/>
      <c r="D34" s="93" t="s">
        <v>29</v>
      </c>
      <c r="E34" s="5"/>
      <c r="F34" s="5"/>
      <c r="G34" s="5"/>
      <c r="H34" s="5"/>
      <c r="I34" s="38"/>
      <c r="J34" s="38"/>
      <c r="K34" s="11"/>
    </row>
    <row r="35" spans="1:11" ht="16.5" thickBot="1">
      <c r="A35" s="21"/>
      <c r="B35" s="9"/>
      <c r="C35" s="16"/>
      <c r="D35" s="5"/>
      <c r="E35" s="59" t="s">
        <v>49</v>
      </c>
      <c r="F35" s="38"/>
      <c r="G35" s="38"/>
      <c r="H35" s="38"/>
      <c r="I35" s="38"/>
      <c r="J35" s="38"/>
      <c r="K35" s="11"/>
    </row>
    <row r="36" spans="2:11" ht="16.5" customHeight="1" thickBot="1">
      <c r="B36" s="9"/>
      <c r="C36" s="44" t="s">
        <v>10</v>
      </c>
      <c r="D36" s="60">
        <f>D29</f>
        <v>-6000</v>
      </c>
      <c r="E36" s="54"/>
      <c r="F36" s="54"/>
      <c r="G36" s="54"/>
      <c r="H36" s="74"/>
      <c r="I36" s="55"/>
      <c r="J36" s="38"/>
      <c r="K36" s="11"/>
    </row>
    <row r="37" spans="1:11" ht="16.5" customHeight="1" thickBot="1">
      <c r="A37" s="21"/>
      <c r="B37" s="9"/>
      <c r="C37" s="53" t="s">
        <v>11</v>
      </c>
      <c r="D37" s="63">
        <f>D29</f>
        <v>-6000</v>
      </c>
      <c r="E37" s="57"/>
      <c r="F37" s="57"/>
      <c r="G37" s="72"/>
      <c r="H37" s="75"/>
      <c r="I37" s="73"/>
      <c r="J37" s="58" t="s">
        <v>20</v>
      </c>
      <c r="K37" s="11"/>
    </row>
    <row r="38" spans="2:11" ht="16.5" customHeight="1" thickBot="1">
      <c r="B38" s="9"/>
      <c r="C38" s="61" t="s">
        <v>12</v>
      </c>
      <c r="D38" s="67"/>
      <c r="E38" s="62"/>
      <c r="F38" s="57"/>
      <c r="G38" s="75"/>
      <c r="H38" s="72"/>
      <c r="I38" s="56"/>
      <c r="J38" s="58" t="s">
        <v>52</v>
      </c>
      <c r="K38" s="11"/>
    </row>
    <row r="39" spans="2:11" ht="16.5" customHeight="1" thickBot="1">
      <c r="B39" s="9"/>
      <c r="C39" s="96" t="s">
        <v>19</v>
      </c>
      <c r="D39" s="97"/>
      <c r="E39" s="98"/>
      <c r="F39" s="68"/>
      <c r="G39" s="68"/>
      <c r="H39" s="68"/>
      <c r="I39" s="69"/>
      <c r="J39" s="58" t="s">
        <v>42</v>
      </c>
      <c r="K39" s="11"/>
    </row>
    <row r="40" spans="2:11" ht="16.5" customHeight="1">
      <c r="B40" s="9"/>
      <c r="C40" s="53" t="s">
        <v>18</v>
      </c>
      <c r="D40" s="100"/>
      <c r="E40" s="102" t="s">
        <v>43</v>
      </c>
      <c r="F40" s="95"/>
      <c r="G40" s="38"/>
      <c r="H40" s="38"/>
      <c r="I40" s="38"/>
      <c r="J40" s="38"/>
      <c r="K40" s="11"/>
    </row>
    <row r="41" spans="2:11" ht="16.5" customHeight="1" thickBot="1">
      <c r="B41" s="9"/>
      <c r="C41" s="99" t="s">
        <v>41</v>
      </c>
      <c r="D41" s="101"/>
      <c r="E41" s="58" t="s">
        <v>44</v>
      </c>
      <c r="F41" s="38"/>
      <c r="G41" s="38"/>
      <c r="H41" s="38"/>
      <c r="I41" s="38"/>
      <c r="J41" s="38"/>
      <c r="K41" s="11"/>
    </row>
    <row r="42" spans="2:11" ht="15">
      <c r="B42" s="9"/>
      <c r="C42" s="38"/>
      <c r="D42" s="38"/>
      <c r="E42" s="38"/>
      <c r="F42" s="38"/>
      <c r="G42" s="38"/>
      <c r="H42" s="38"/>
      <c r="I42" s="38"/>
      <c r="J42" s="38"/>
      <c r="K42" s="11"/>
    </row>
    <row r="43" spans="2:11" ht="15">
      <c r="B43" s="9"/>
      <c r="C43" s="38"/>
      <c r="D43" s="38"/>
      <c r="E43" s="38"/>
      <c r="F43" s="38"/>
      <c r="G43" s="38"/>
      <c r="H43" s="38"/>
      <c r="I43" s="38"/>
      <c r="J43" s="38"/>
      <c r="K43" s="11"/>
    </row>
    <row r="44" spans="2:11" ht="15">
      <c r="B44" s="9"/>
      <c r="C44" s="38"/>
      <c r="D44" s="38"/>
      <c r="E44" s="38"/>
      <c r="F44" s="38"/>
      <c r="G44" s="38"/>
      <c r="H44" s="38"/>
      <c r="I44" s="38"/>
      <c r="J44" s="38"/>
      <c r="K44" s="11"/>
    </row>
    <row r="45" spans="2:11" ht="15">
      <c r="B45" s="9"/>
      <c r="C45" s="38"/>
      <c r="D45" s="38"/>
      <c r="E45" s="38"/>
      <c r="F45" s="38"/>
      <c r="G45" s="38"/>
      <c r="H45" s="38"/>
      <c r="I45" s="38"/>
      <c r="J45" s="38"/>
      <c r="K45" s="11"/>
    </row>
    <row r="46" spans="2:11" ht="18.75">
      <c r="B46" s="9"/>
      <c r="C46" s="38"/>
      <c r="D46" s="94" t="s">
        <v>40</v>
      </c>
      <c r="E46" s="94"/>
      <c r="F46" s="38"/>
      <c r="G46" s="38"/>
      <c r="H46" s="38"/>
      <c r="I46" s="38"/>
      <c r="J46" s="38"/>
      <c r="K46" s="11"/>
    </row>
    <row r="47" spans="2:11" ht="18.75">
      <c r="B47" s="9"/>
      <c r="C47" s="38"/>
      <c r="D47" s="94" t="s">
        <v>50</v>
      </c>
      <c r="E47" s="94"/>
      <c r="F47" s="38"/>
      <c r="G47" s="38"/>
      <c r="H47" s="38"/>
      <c r="I47" s="38"/>
      <c r="J47" s="38"/>
      <c r="K47" s="11"/>
    </row>
    <row r="48" spans="2:11" ht="18.75">
      <c r="B48" s="9"/>
      <c r="C48" s="38"/>
      <c r="D48" s="94" t="s">
        <v>51</v>
      </c>
      <c r="E48" s="94"/>
      <c r="F48" s="38"/>
      <c r="G48" s="38"/>
      <c r="H48" s="38"/>
      <c r="I48" s="38"/>
      <c r="J48" s="38"/>
      <c r="K48" s="11"/>
    </row>
    <row r="49" spans="2:11" ht="19.5" thickBot="1">
      <c r="B49" s="9"/>
      <c r="C49" s="38"/>
      <c r="D49" s="94"/>
      <c r="E49" s="94"/>
      <c r="F49" s="38"/>
      <c r="G49" s="38"/>
      <c r="H49" s="38"/>
      <c r="I49" s="38"/>
      <c r="J49" s="38"/>
      <c r="K49" s="11"/>
    </row>
    <row r="50" spans="2:11" ht="18.75">
      <c r="B50" s="9"/>
      <c r="C50" s="38"/>
      <c r="D50" s="104"/>
      <c r="E50" s="94"/>
      <c r="F50" s="38"/>
      <c r="G50" s="108" t="s">
        <v>45</v>
      </c>
      <c r="H50" s="106"/>
      <c r="I50" s="58" t="s">
        <v>47</v>
      </c>
      <c r="J50" s="38"/>
      <c r="K50" s="11"/>
    </row>
    <row r="51" spans="2:11" ht="19.5" thickBot="1">
      <c r="B51" s="9"/>
      <c r="C51" s="38"/>
      <c r="D51" s="104"/>
      <c r="E51" s="94"/>
      <c r="F51" s="38"/>
      <c r="G51" s="109" t="s">
        <v>46</v>
      </c>
      <c r="H51" s="107"/>
      <c r="I51" s="58" t="s">
        <v>48</v>
      </c>
      <c r="J51" s="38"/>
      <c r="K51" s="11"/>
    </row>
    <row r="52" spans="2:11" ht="15.75" thickBot="1">
      <c r="B52" s="9"/>
      <c r="C52" s="38"/>
      <c r="D52" s="38"/>
      <c r="E52" s="38"/>
      <c r="F52" s="38"/>
      <c r="G52" s="38"/>
      <c r="H52" s="38"/>
      <c r="I52" s="38"/>
      <c r="J52" s="38"/>
      <c r="K52" s="11"/>
    </row>
    <row r="53" spans="2:11" ht="16.5" customHeight="1">
      <c r="B53" s="9"/>
      <c r="C53" s="44" t="s">
        <v>17</v>
      </c>
      <c r="D53" s="103"/>
      <c r="E53" s="58" t="s">
        <v>54</v>
      </c>
      <c r="F53" s="38"/>
      <c r="G53" s="38"/>
      <c r="H53" s="5"/>
      <c r="I53" s="5"/>
      <c r="J53" s="38"/>
      <c r="K53" s="11"/>
    </row>
    <row r="54" spans="2:11" ht="15.75">
      <c r="B54" s="7"/>
      <c r="C54" s="45" t="s">
        <v>13</v>
      </c>
      <c r="D54" s="70"/>
      <c r="E54" s="25" t="s">
        <v>55</v>
      </c>
      <c r="F54" s="95"/>
      <c r="G54" s="38"/>
      <c r="H54" s="38"/>
      <c r="I54" s="5"/>
      <c r="J54" s="38"/>
      <c r="K54" s="41"/>
    </row>
    <row r="55" spans="2:11" ht="15.75">
      <c r="B55" s="7"/>
      <c r="C55" s="45" t="s">
        <v>14</v>
      </c>
      <c r="D55" s="70" t="str">
        <f>CONCATENATE(FIXED(D53,2)," años")</f>
        <v>0.00 años</v>
      </c>
      <c r="E55" s="25" t="s">
        <v>56</v>
      </c>
      <c r="F55" s="111"/>
      <c r="G55" s="95"/>
      <c r="H55" s="38"/>
      <c r="I55" s="5"/>
      <c r="J55" s="38"/>
      <c r="K55" s="41"/>
    </row>
    <row r="56" spans="2:11" ht="16.5" thickBot="1">
      <c r="B56" s="7"/>
      <c r="C56" s="49" t="s">
        <v>53</v>
      </c>
      <c r="D56" s="71"/>
      <c r="E56" s="25" t="s">
        <v>57</v>
      </c>
      <c r="F56" s="111"/>
      <c r="G56" s="95"/>
      <c r="H56" s="38"/>
      <c r="I56" s="38"/>
      <c r="J56" s="5"/>
      <c r="K56" s="41"/>
    </row>
    <row r="57" spans="2:11" s="10" customFormat="1" ht="15.75">
      <c r="B57" s="20"/>
      <c r="C57" s="18"/>
      <c r="D57" s="17"/>
      <c r="E57" s="17"/>
      <c r="F57" s="17"/>
      <c r="G57" s="19"/>
      <c r="H57" s="17"/>
      <c r="I57" s="17"/>
      <c r="J57" s="17"/>
      <c r="K57" s="42"/>
    </row>
    <row r="58" spans="1:11" s="4" customFormat="1" ht="15.75" thickBot="1">
      <c r="A58" s="12"/>
      <c r="B58" s="8"/>
      <c r="C58" s="6"/>
      <c r="D58" s="13"/>
      <c r="E58" s="13"/>
      <c r="F58" s="13"/>
      <c r="G58" s="13"/>
      <c r="H58" s="13"/>
      <c r="I58" s="13"/>
      <c r="J58" s="13"/>
      <c r="K58" s="14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2"/>
  <sheetViews>
    <sheetView zoomScale="85" zoomScaleNormal="85" zoomScalePageLayoutView="85" workbookViewId="0" topLeftCell="A1">
      <selection activeCell="A1" sqref="A1"/>
    </sheetView>
  </sheetViews>
  <sheetFormatPr defaultColWidth="11.421875" defaultRowHeight="15"/>
  <cols>
    <col min="1" max="1" width="1.7109375" style="12" customWidth="1"/>
    <col min="2" max="2" width="2.7109375" style="1" customWidth="1"/>
    <col min="3" max="3" width="47.140625" style="2" customWidth="1"/>
    <col min="4" max="4" width="18.140625" style="3" customWidth="1"/>
    <col min="5" max="5" width="17.8515625" style="12" customWidth="1"/>
    <col min="6" max="6" width="18.00390625" style="12" customWidth="1"/>
    <col min="7" max="9" width="16.57421875" style="12" customWidth="1"/>
    <col min="10" max="10" width="29.57421875" style="12" customWidth="1"/>
    <col min="11" max="11" width="3.28125" style="12" customWidth="1"/>
    <col min="12" max="16384" width="11.421875" style="12" customWidth="1"/>
  </cols>
  <sheetData>
    <row r="1" ht="16.5" thickBot="1"/>
    <row r="2" spans="3:7" ht="24" customHeight="1" thickBot="1">
      <c r="C2" s="120" t="s">
        <v>7</v>
      </c>
      <c r="D2" s="121"/>
      <c r="E2" s="121">
        <v>0</v>
      </c>
      <c r="F2" s="121"/>
      <c r="G2" s="122"/>
    </row>
    <row r="3" ht="16.5" thickBot="1">
      <c r="C3" s="12"/>
    </row>
    <row r="4" spans="1:11" s="30" customFormat="1" ht="18.75">
      <c r="A4" s="26"/>
      <c r="B4" s="31" t="s">
        <v>0</v>
      </c>
      <c r="C4" s="32"/>
      <c r="D4" s="33"/>
      <c r="E4" s="33"/>
      <c r="F4" s="33"/>
      <c r="G4" s="33"/>
      <c r="H4" s="33"/>
      <c r="I4" s="33"/>
      <c r="J4" s="33"/>
      <c r="K4" s="34"/>
    </row>
    <row r="5" spans="1:11" s="30" customFormat="1" ht="18.75">
      <c r="A5" s="26"/>
      <c r="B5" s="27" t="s">
        <v>8</v>
      </c>
      <c r="C5" s="28"/>
      <c r="D5" s="28"/>
      <c r="E5" s="28"/>
      <c r="F5" s="28"/>
      <c r="G5" s="28"/>
      <c r="H5" s="28"/>
      <c r="I5" s="28"/>
      <c r="J5" s="28"/>
      <c r="K5" s="29"/>
    </row>
    <row r="6" spans="1:11" s="30" customFormat="1" ht="18.75">
      <c r="A6" s="26"/>
      <c r="B6" s="48" t="s">
        <v>5</v>
      </c>
      <c r="C6" s="28"/>
      <c r="D6" s="28"/>
      <c r="E6" s="28"/>
      <c r="F6" s="28"/>
      <c r="G6" s="28"/>
      <c r="H6" s="28"/>
      <c r="I6" s="28"/>
      <c r="J6" s="28"/>
      <c r="K6" s="29"/>
    </row>
    <row r="7" spans="1:11" s="30" customFormat="1" ht="18.75">
      <c r="A7" s="26"/>
      <c r="B7" s="27" t="s">
        <v>6</v>
      </c>
      <c r="C7" s="28"/>
      <c r="D7" s="28"/>
      <c r="E7" s="28"/>
      <c r="F7" s="28"/>
      <c r="G7" s="28"/>
      <c r="H7" s="28"/>
      <c r="I7" s="28"/>
      <c r="J7" s="28"/>
      <c r="K7" s="29"/>
    </row>
    <row r="8" spans="1:11" s="30" customFormat="1" ht="18.75">
      <c r="A8" s="26"/>
      <c r="B8" s="27" t="s">
        <v>15</v>
      </c>
      <c r="C8" s="28"/>
      <c r="D8" s="28"/>
      <c r="E8" s="28"/>
      <c r="F8" s="28"/>
      <c r="G8" s="28"/>
      <c r="H8" s="28"/>
      <c r="I8" s="28"/>
      <c r="J8" s="28"/>
      <c r="K8" s="29"/>
    </row>
    <row r="9" spans="1:11" ht="16.5" thickBot="1">
      <c r="A9" s="21"/>
      <c r="B9" s="24"/>
      <c r="C9" s="22"/>
      <c r="D9" s="22"/>
      <c r="E9" s="22"/>
      <c r="F9" s="22"/>
      <c r="G9" s="22"/>
      <c r="H9" s="22"/>
      <c r="I9" s="22"/>
      <c r="J9" s="22"/>
      <c r="K9" s="23"/>
    </row>
    <row r="10" spans="1:11" ht="15.75" thickBo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s="30" customFormat="1" ht="18.75">
      <c r="A11" s="26"/>
      <c r="B11" s="31" t="s">
        <v>1</v>
      </c>
      <c r="C11" s="33"/>
      <c r="D11" s="33"/>
      <c r="E11" s="33"/>
      <c r="F11" s="33"/>
      <c r="G11" s="33"/>
      <c r="H11" s="33"/>
      <c r="I11" s="33"/>
      <c r="J11" s="33"/>
      <c r="K11" s="34"/>
    </row>
    <row r="12" spans="1:11" s="84" customFormat="1" ht="35.25" customHeight="1" thickBot="1">
      <c r="A12" s="81"/>
      <c r="B12" s="82" t="s">
        <v>21</v>
      </c>
      <c r="C12" s="80"/>
      <c r="D12" s="80"/>
      <c r="E12" s="80"/>
      <c r="F12" s="80"/>
      <c r="G12" s="80"/>
      <c r="H12" s="80"/>
      <c r="I12" s="80"/>
      <c r="J12" s="80"/>
      <c r="K12" s="83"/>
    </row>
    <row r="13" spans="1:11" s="30" customFormat="1" ht="19.5" thickBot="1">
      <c r="A13" s="26"/>
      <c r="B13" s="82"/>
      <c r="C13" s="79">
        <f>MATCH("casa",D13:H13,0)</f>
        <v>2</v>
      </c>
      <c r="D13" s="76" t="s">
        <v>24</v>
      </c>
      <c r="E13" s="77" t="s">
        <v>25</v>
      </c>
      <c r="F13" s="77" t="s">
        <v>27</v>
      </c>
      <c r="G13" s="77" t="s">
        <v>25</v>
      </c>
      <c r="H13" s="78" t="s">
        <v>28</v>
      </c>
      <c r="I13" s="25" t="s">
        <v>38</v>
      </c>
      <c r="J13" s="58"/>
      <c r="K13" s="29"/>
    </row>
    <row r="14" spans="1:11" s="84" customFormat="1" ht="41.25" customHeight="1" thickBot="1">
      <c r="A14" s="81"/>
      <c r="B14" s="82" t="s">
        <v>22</v>
      </c>
      <c r="C14" s="80"/>
      <c r="D14" s="80"/>
      <c r="E14" s="80"/>
      <c r="F14" s="80"/>
      <c r="G14" s="80"/>
      <c r="H14" s="80"/>
      <c r="I14" s="80"/>
      <c r="J14" s="80"/>
      <c r="K14" s="83"/>
    </row>
    <row r="15" spans="1:11" s="30" customFormat="1" ht="19.5" thickBot="1">
      <c r="A15" s="26"/>
      <c r="B15" s="82"/>
      <c r="C15" s="92" t="str">
        <f ca="1">OFFSET(D15,1,4)</f>
        <v>Gallina</v>
      </c>
      <c r="D15" s="93" t="s">
        <v>29</v>
      </c>
      <c r="E15" s="91" t="s">
        <v>32</v>
      </c>
      <c r="F15" s="85" t="s">
        <v>30</v>
      </c>
      <c r="G15" s="85" t="s">
        <v>36</v>
      </c>
      <c r="H15" s="86" t="s">
        <v>37</v>
      </c>
      <c r="I15" s="58" t="s">
        <v>39</v>
      </c>
      <c r="J15" s="28"/>
      <c r="K15" s="29"/>
    </row>
    <row r="16" spans="1:11" s="30" customFormat="1" ht="19.5" thickBot="1">
      <c r="A16" s="26"/>
      <c r="B16" s="82"/>
      <c r="C16" s="28"/>
      <c r="D16" s="28"/>
      <c r="E16" s="89" t="s">
        <v>31</v>
      </c>
      <c r="F16" s="87" t="s">
        <v>33</v>
      </c>
      <c r="G16" s="87" t="s">
        <v>34</v>
      </c>
      <c r="H16" s="88" t="s">
        <v>35</v>
      </c>
      <c r="I16" s="28"/>
      <c r="J16" s="28"/>
      <c r="K16" s="29"/>
    </row>
    <row r="17" spans="1:11" s="30" customFormat="1" ht="18.75">
      <c r="A17" s="26"/>
      <c r="B17" s="82" t="s">
        <v>26</v>
      </c>
      <c r="C17" s="28"/>
      <c r="D17" s="28"/>
      <c r="E17" s="28"/>
      <c r="F17" s="28"/>
      <c r="G17" s="28"/>
      <c r="H17" s="28"/>
      <c r="I17" s="28"/>
      <c r="J17" s="28"/>
      <c r="K17" s="29"/>
    </row>
    <row r="18" spans="1:11" s="30" customFormat="1" ht="19.5" thickBot="1">
      <c r="A18" s="26"/>
      <c r="B18" s="35"/>
      <c r="C18" s="36"/>
      <c r="D18" s="36"/>
      <c r="E18" s="36"/>
      <c r="F18" s="36"/>
      <c r="G18" s="36"/>
      <c r="H18" s="36"/>
      <c r="I18" s="36"/>
      <c r="J18" s="36"/>
      <c r="K18" s="37"/>
    </row>
    <row r="19" spans="1:11" s="30" customFormat="1" ht="19.5" thickBo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s="30" customFormat="1" ht="19.5" thickBot="1">
      <c r="A20" s="26"/>
      <c r="B20" s="15"/>
      <c r="C20" s="39"/>
      <c r="D20" s="39"/>
      <c r="E20" s="39"/>
      <c r="F20" s="39"/>
      <c r="G20" s="39"/>
      <c r="H20" s="39"/>
      <c r="I20" s="39"/>
      <c r="J20" s="39"/>
      <c r="K20" s="40"/>
    </row>
    <row r="21" spans="1:11" ht="21.75" thickBot="1">
      <c r="A21" s="21"/>
      <c r="B21" s="7"/>
      <c r="C21" s="50" t="s">
        <v>23</v>
      </c>
      <c r="D21" s="51"/>
      <c r="E21" s="52"/>
      <c r="F21" s="38"/>
      <c r="G21" s="38"/>
      <c r="H21" s="38"/>
      <c r="I21" s="38"/>
      <c r="J21" s="38"/>
      <c r="K21" s="11"/>
    </row>
    <row r="22" spans="1:11" ht="15">
      <c r="A22" s="21"/>
      <c r="B22" s="7"/>
      <c r="C22" s="5"/>
      <c r="D22" s="38"/>
      <c r="E22" s="38"/>
      <c r="F22" s="38"/>
      <c r="G22" s="38"/>
      <c r="H22" s="38"/>
      <c r="I22" s="38"/>
      <c r="J22" s="38"/>
      <c r="K22" s="11"/>
    </row>
    <row r="23" spans="1:11" ht="18.75">
      <c r="A23" s="21"/>
      <c r="B23" s="7"/>
      <c r="C23" s="90" t="s">
        <v>9</v>
      </c>
      <c r="D23" s="38"/>
      <c r="E23" s="38"/>
      <c r="F23" s="38"/>
      <c r="G23" s="38"/>
      <c r="H23" s="38"/>
      <c r="I23" s="38"/>
      <c r="J23" s="38"/>
      <c r="K23" s="11"/>
    </row>
    <row r="24" spans="1:11" ht="18.75">
      <c r="A24" s="21"/>
      <c r="B24" s="7"/>
      <c r="C24" s="90" t="s">
        <v>16</v>
      </c>
      <c r="D24" s="38"/>
      <c r="E24" s="38"/>
      <c r="F24" s="38"/>
      <c r="G24" s="38"/>
      <c r="H24" s="38"/>
      <c r="I24" s="38"/>
      <c r="J24" s="38"/>
      <c r="K24" s="11"/>
    </row>
    <row r="25" spans="1:11" ht="15.75" thickBot="1">
      <c r="A25" s="21"/>
      <c r="B25" s="7"/>
      <c r="C25" s="5"/>
      <c r="D25" s="38"/>
      <c r="E25" s="38"/>
      <c r="F25" s="38"/>
      <c r="G25" s="38"/>
      <c r="H25" s="38"/>
      <c r="I25" s="38"/>
      <c r="J25" s="38"/>
      <c r="K25" s="11"/>
    </row>
    <row r="26" spans="1:11" ht="16.5" thickBot="1">
      <c r="A26" s="21"/>
      <c r="B26" s="7"/>
      <c r="C26" s="43" t="s">
        <v>4</v>
      </c>
      <c r="D26" s="66">
        <v>0.1</v>
      </c>
      <c r="E26" s="38"/>
      <c r="F26" s="38"/>
      <c r="G26" s="38"/>
      <c r="H26" s="38"/>
      <c r="I26" s="38"/>
      <c r="J26" s="38"/>
      <c r="K26" s="11"/>
    </row>
    <row r="27" spans="1:11" ht="16.5" thickBot="1">
      <c r="A27" s="21"/>
      <c r="B27" s="9"/>
      <c r="C27" s="16"/>
      <c r="D27" s="5"/>
      <c r="E27" s="5"/>
      <c r="F27" s="5"/>
      <c r="G27" s="5"/>
      <c r="H27" s="5"/>
      <c r="I27" s="38"/>
      <c r="J27" s="38"/>
      <c r="K27" s="11"/>
    </row>
    <row r="28" spans="1:11" ht="15.75">
      <c r="A28" s="21"/>
      <c r="B28" s="9"/>
      <c r="C28" s="44" t="s">
        <v>2</v>
      </c>
      <c r="D28" s="46"/>
      <c r="E28" s="118">
        <v>1</v>
      </c>
      <c r="F28" s="118">
        <v>2</v>
      </c>
      <c r="G28" s="118">
        <v>3</v>
      </c>
      <c r="H28" s="118">
        <v>4</v>
      </c>
      <c r="I28" s="119">
        <v>5</v>
      </c>
      <c r="J28" s="38"/>
      <c r="K28" s="11"/>
    </row>
    <row r="29" spans="2:11" ht="16.5" customHeight="1" thickBot="1">
      <c r="B29" s="9"/>
      <c r="C29" s="49" t="s">
        <v>3</v>
      </c>
      <c r="D29" s="64">
        <v>-6000</v>
      </c>
      <c r="E29" s="64">
        <v>3000</v>
      </c>
      <c r="F29" s="64">
        <v>2000</v>
      </c>
      <c r="G29" s="64">
        <v>1500</v>
      </c>
      <c r="H29" s="64">
        <v>2000</v>
      </c>
      <c r="I29" s="65">
        <v>4000</v>
      </c>
      <c r="J29" s="38"/>
      <c r="K29" s="41"/>
    </row>
    <row r="30" spans="1:11" ht="15.75">
      <c r="A30" s="21"/>
      <c r="B30" s="9"/>
      <c r="C30" s="16"/>
      <c r="D30" s="5"/>
      <c r="E30" s="5"/>
      <c r="F30" s="5"/>
      <c r="G30" s="5"/>
      <c r="H30" s="5"/>
      <c r="I30" s="38"/>
      <c r="J30" s="38"/>
      <c r="K30" s="11"/>
    </row>
    <row r="31" spans="1:11" ht="15.75">
      <c r="A31" s="21"/>
      <c r="B31" s="9"/>
      <c r="C31" s="16"/>
      <c r="D31" s="5"/>
      <c r="E31" s="5"/>
      <c r="F31" s="5"/>
      <c r="G31" s="5"/>
      <c r="H31" s="5"/>
      <c r="I31" s="38"/>
      <c r="J31" s="38"/>
      <c r="K31" s="11"/>
    </row>
    <row r="32" spans="1:11" ht="15.75">
      <c r="A32" s="21"/>
      <c r="B32" s="9"/>
      <c r="C32" s="16"/>
      <c r="D32" s="5"/>
      <c r="E32" s="5"/>
      <c r="F32" s="5"/>
      <c r="G32" s="5"/>
      <c r="H32" s="5"/>
      <c r="I32" s="38"/>
      <c r="J32" s="38"/>
      <c r="K32" s="11"/>
    </row>
    <row r="33" spans="1:11" ht="16.5" thickBot="1">
      <c r="A33" s="21"/>
      <c r="B33" s="9"/>
      <c r="C33" s="16"/>
      <c r="D33" s="5"/>
      <c r="E33" s="5"/>
      <c r="F33" s="5"/>
      <c r="G33" s="5"/>
      <c r="H33" s="5"/>
      <c r="I33" s="38"/>
      <c r="J33" s="38"/>
      <c r="K33" s="11"/>
    </row>
    <row r="34" spans="1:11" ht="19.5" thickBot="1">
      <c r="A34" s="21"/>
      <c r="B34" s="9"/>
      <c r="C34" s="16"/>
      <c r="D34" s="93" t="s">
        <v>29</v>
      </c>
      <c r="E34" s="5"/>
      <c r="F34" s="5"/>
      <c r="G34" s="5"/>
      <c r="H34" s="5"/>
      <c r="I34" s="38"/>
      <c r="J34" s="38"/>
      <c r="K34" s="11"/>
    </row>
    <row r="35" spans="1:11" ht="16.5" thickBot="1">
      <c r="A35" s="21"/>
      <c r="B35" s="9"/>
      <c r="C35" s="16"/>
      <c r="D35" s="5"/>
      <c r="E35" s="59" t="s">
        <v>49</v>
      </c>
      <c r="F35" s="38"/>
      <c r="G35" s="38"/>
      <c r="H35" s="38"/>
      <c r="I35" s="38"/>
      <c r="J35" s="38"/>
      <c r="K35" s="11"/>
    </row>
    <row r="36" spans="2:11" ht="16.5" customHeight="1" thickBot="1">
      <c r="B36" s="9"/>
      <c r="C36" s="44" t="s">
        <v>10</v>
      </c>
      <c r="D36" s="60">
        <f>D29</f>
        <v>-6000</v>
      </c>
      <c r="E36" s="54">
        <f>E29/(1+$D$26)^E28</f>
        <v>2727.272727272727</v>
      </c>
      <c r="F36" s="54">
        <f>F29/(1+$D$26)^F28</f>
        <v>1652.8925619834708</v>
      </c>
      <c r="G36" s="54">
        <f>G29/(1+$D$26)^G28</f>
        <v>1126.9722013523663</v>
      </c>
      <c r="H36" s="74">
        <f>H29/(1+$D$26)^H28</f>
        <v>1366.026910730141</v>
      </c>
      <c r="I36" s="55">
        <f>I29/(1+$D$26)^I28</f>
        <v>2483.6852922366197</v>
      </c>
      <c r="J36" s="38"/>
      <c r="K36" s="11"/>
    </row>
    <row r="37" spans="1:11" ht="16.5" customHeight="1" thickBot="1">
      <c r="A37" s="21"/>
      <c r="B37" s="9"/>
      <c r="C37" s="53" t="s">
        <v>11</v>
      </c>
      <c r="D37" s="63">
        <f>D29</f>
        <v>-6000</v>
      </c>
      <c r="E37" s="57">
        <f>PV($D$26,E28,,-E29)</f>
        <v>2727.272727272727</v>
      </c>
      <c r="F37" s="57">
        <f>PV($D$26,F28,,-F29)</f>
        <v>1652.8925619834708</v>
      </c>
      <c r="G37" s="72">
        <f>PV($D$26,G28,,-G29)</f>
        <v>1126.9722013523663</v>
      </c>
      <c r="H37" s="75">
        <f>PV($D$26,H28,,-H29)</f>
        <v>1366.026910730141</v>
      </c>
      <c r="I37" s="73">
        <f>PV($D$26,I28,,-I29)</f>
        <v>2483.6852922366197</v>
      </c>
      <c r="J37" s="58" t="s">
        <v>20</v>
      </c>
      <c r="K37" s="11"/>
    </row>
    <row r="38" spans="2:11" ht="16.5" customHeight="1" thickBot="1">
      <c r="B38" s="9"/>
      <c r="C38" s="61" t="s">
        <v>12</v>
      </c>
      <c r="D38" s="67"/>
      <c r="E38" s="62">
        <f>SUM($D37:E37)</f>
        <v>-3272.727272727273</v>
      </c>
      <c r="F38" s="57">
        <f>SUM($D37:F37)</f>
        <v>-1619.8347107438021</v>
      </c>
      <c r="G38" s="75">
        <f>SUM($D37:G37)</f>
        <v>-492.8625093914359</v>
      </c>
      <c r="H38" s="72">
        <f>SUM($D37:H37)</f>
        <v>873.1644013387051</v>
      </c>
      <c r="I38" s="56">
        <f>SUM($D37:I37)</f>
        <v>3356.8496935753246</v>
      </c>
      <c r="J38" s="58" t="s">
        <v>52</v>
      </c>
      <c r="K38" s="11"/>
    </row>
    <row r="39" spans="2:11" ht="16.5" customHeight="1" thickBot="1">
      <c r="B39" s="9"/>
      <c r="C39" s="96" t="s">
        <v>19</v>
      </c>
      <c r="D39" s="97"/>
      <c r="E39" s="98" t="str">
        <f>IF(E38&lt;0,"NO","Recupera")</f>
        <v>NO</v>
      </c>
      <c r="F39" s="68" t="str">
        <f>IF(F38&lt;0,"NO","Recupera")</f>
        <v>NO</v>
      </c>
      <c r="G39" s="68" t="str">
        <f>IF(G38&lt;0,"NO","Recupera")</f>
        <v>NO</v>
      </c>
      <c r="H39" s="68" t="str">
        <f>IF(H38&lt;0,"NO","Recupera")</f>
        <v>Recupera</v>
      </c>
      <c r="I39" s="69" t="str">
        <f>IF(I38&lt;0,"NO","Recupera")</f>
        <v>Recupera</v>
      </c>
      <c r="J39" s="58" t="s">
        <v>42</v>
      </c>
      <c r="K39" s="11"/>
    </row>
    <row r="40" spans="2:11" ht="16.5" customHeight="1">
      <c r="B40" s="9"/>
      <c r="C40" s="53" t="s">
        <v>18</v>
      </c>
      <c r="D40" s="100">
        <f>MATCH("RECUPERA",E39:I39,0)</f>
        <v>4</v>
      </c>
      <c r="E40" s="102" t="s">
        <v>43</v>
      </c>
      <c r="F40" s="95"/>
      <c r="G40" s="38"/>
      <c r="H40" s="38"/>
      <c r="I40" s="38"/>
      <c r="J40" s="38"/>
      <c r="K40" s="11"/>
    </row>
    <row r="41" spans="2:11" ht="16.5" customHeight="1" thickBot="1">
      <c r="B41" s="9"/>
      <c r="C41" s="99" t="s">
        <v>41</v>
      </c>
      <c r="D41" s="101">
        <f>D40-1</f>
        <v>3</v>
      </c>
      <c r="E41" s="58" t="s">
        <v>44</v>
      </c>
      <c r="F41" s="38"/>
      <c r="G41" s="38"/>
      <c r="H41" s="38"/>
      <c r="I41" s="38"/>
      <c r="J41" s="38"/>
      <c r="K41" s="11"/>
    </row>
    <row r="42" spans="2:11" ht="15">
      <c r="B42" s="9"/>
      <c r="C42" s="38"/>
      <c r="D42" s="38"/>
      <c r="E42" s="38"/>
      <c r="F42" s="38"/>
      <c r="G42" s="112"/>
      <c r="H42" s="38"/>
      <c r="I42" s="38"/>
      <c r="J42" s="38"/>
      <c r="K42" s="11"/>
    </row>
    <row r="43" spans="2:11" ht="15">
      <c r="B43" s="9"/>
      <c r="C43" s="38"/>
      <c r="D43" s="38"/>
      <c r="E43" s="38"/>
      <c r="F43" s="38"/>
      <c r="G43" s="38"/>
      <c r="H43" s="38"/>
      <c r="I43" s="38"/>
      <c r="J43" s="38"/>
      <c r="K43" s="11"/>
    </row>
    <row r="44" spans="2:11" ht="15">
      <c r="B44" s="9"/>
      <c r="C44" s="38"/>
      <c r="D44" s="38"/>
      <c r="E44" s="38"/>
      <c r="F44" s="38"/>
      <c r="G44" s="38"/>
      <c r="H44" s="38"/>
      <c r="I44" s="38"/>
      <c r="J44" s="38"/>
      <c r="K44" s="11"/>
    </row>
    <row r="45" spans="2:11" ht="15">
      <c r="B45" s="9"/>
      <c r="C45" s="38"/>
      <c r="D45" s="38"/>
      <c r="E45" s="38"/>
      <c r="F45" s="38"/>
      <c r="G45" s="38"/>
      <c r="H45" s="38"/>
      <c r="I45" s="38"/>
      <c r="J45" s="38"/>
      <c r="K45" s="11"/>
    </row>
    <row r="46" spans="2:11" ht="18.75">
      <c r="B46" s="9"/>
      <c r="C46" s="38"/>
      <c r="D46" s="94" t="s">
        <v>40</v>
      </c>
      <c r="E46" s="94"/>
      <c r="F46" s="38"/>
      <c r="G46" s="38"/>
      <c r="H46" s="38"/>
      <c r="I46" s="38"/>
      <c r="J46" s="38"/>
      <c r="K46" s="11"/>
    </row>
    <row r="47" spans="2:11" ht="18.75">
      <c r="B47" s="9"/>
      <c r="C47" s="38"/>
      <c r="D47" s="94" t="s">
        <v>50</v>
      </c>
      <c r="E47" s="94"/>
      <c r="F47" s="38"/>
      <c r="G47" s="38"/>
      <c r="H47" s="38"/>
      <c r="I47" s="38"/>
      <c r="J47" s="38"/>
      <c r="K47" s="11"/>
    </row>
    <row r="48" spans="2:11" ht="18.75">
      <c r="B48" s="9"/>
      <c r="C48" s="38"/>
      <c r="D48" s="94" t="s">
        <v>51</v>
      </c>
      <c r="E48" s="94"/>
      <c r="F48" s="38"/>
      <c r="G48" s="38"/>
      <c r="H48" s="38"/>
      <c r="I48" s="38"/>
      <c r="J48" s="38"/>
      <c r="K48" s="11"/>
    </row>
    <row r="49" spans="2:11" ht="19.5" thickBot="1">
      <c r="B49" s="9"/>
      <c r="C49" s="38"/>
      <c r="D49" s="94"/>
      <c r="E49" s="94"/>
      <c r="F49" s="38"/>
      <c r="G49" s="38"/>
      <c r="H49" s="38"/>
      <c r="I49" s="38"/>
      <c r="J49" s="38"/>
      <c r="K49" s="11"/>
    </row>
    <row r="50" spans="2:11" ht="18.75">
      <c r="B50" s="9"/>
      <c r="C50" s="38"/>
      <c r="D50" s="104"/>
      <c r="E50" s="94"/>
      <c r="F50" s="38"/>
      <c r="G50" s="108" t="s">
        <v>45</v>
      </c>
      <c r="H50" s="106">
        <f ca="1">-OFFSET(D34,4,D41)</f>
        <v>492.8625093914359</v>
      </c>
      <c r="I50" s="58" t="s">
        <v>47</v>
      </c>
      <c r="J50" s="38"/>
      <c r="K50" s="11"/>
    </row>
    <row r="51" spans="2:11" ht="19.5" thickBot="1">
      <c r="B51" s="9"/>
      <c r="C51" s="38"/>
      <c r="D51" s="104"/>
      <c r="E51" s="94"/>
      <c r="F51" s="38"/>
      <c r="G51" s="109" t="s">
        <v>46</v>
      </c>
      <c r="H51" s="107">
        <f ca="1">OFFSET(D34,3,D40)</f>
        <v>1366.026910730141</v>
      </c>
      <c r="I51" s="58" t="s">
        <v>48</v>
      </c>
      <c r="J51" s="38"/>
      <c r="K51" s="11"/>
    </row>
    <row r="52" spans="2:11" ht="15.75" thickBot="1">
      <c r="B52" s="9"/>
      <c r="C52" s="38"/>
      <c r="D52" s="38"/>
      <c r="E52" s="38"/>
      <c r="F52" s="38"/>
      <c r="G52" s="38"/>
      <c r="H52" s="38"/>
      <c r="I52" s="38"/>
      <c r="J52" s="38"/>
      <c r="K52" s="11"/>
    </row>
    <row r="53" spans="2:11" ht="16.5" customHeight="1">
      <c r="B53" s="9"/>
      <c r="C53" s="44" t="s">
        <v>17</v>
      </c>
      <c r="D53" s="103">
        <f>D41+H50/H51</f>
        <v>3.3608000000000007</v>
      </c>
      <c r="E53" s="58" t="s">
        <v>54</v>
      </c>
      <c r="F53" s="38"/>
      <c r="G53" s="38"/>
      <c r="H53" s="5"/>
      <c r="I53" s="5"/>
      <c r="J53" s="38"/>
      <c r="K53" s="11"/>
    </row>
    <row r="54" spans="2:11" ht="15.75">
      <c r="B54" s="7"/>
      <c r="C54" s="45" t="s">
        <v>13</v>
      </c>
      <c r="D54" s="70" t="str">
        <f>FIXED(D53,2)&amp;" años"</f>
        <v>3.36 años</v>
      </c>
      <c r="E54" s="25" t="s">
        <v>55</v>
      </c>
      <c r="F54" s="95"/>
      <c r="G54" s="38"/>
      <c r="H54" s="38"/>
      <c r="I54" s="5"/>
      <c r="J54" s="38"/>
      <c r="K54" s="41"/>
    </row>
    <row r="55" spans="2:11" ht="15.75">
      <c r="B55" s="7"/>
      <c r="C55" s="45" t="s">
        <v>14</v>
      </c>
      <c r="D55" s="70" t="str">
        <f>CONCATENATE(FIXED(D53,2)," años")</f>
        <v>3.36 años</v>
      </c>
      <c r="E55" s="25" t="s">
        <v>56</v>
      </c>
      <c r="F55" s="111"/>
      <c r="G55" s="95"/>
      <c r="H55" s="38"/>
      <c r="I55" s="5"/>
      <c r="J55" s="38"/>
      <c r="K55" s="41"/>
    </row>
    <row r="56" spans="2:11" ht="16.5" thickBot="1">
      <c r="B56" s="7"/>
      <c r="C56" s="49" t="s">
        <v>53</v>
      </c>
      <c r="D56" s="71" t="str">
        <f>D41&amp;" años y "&amp;INT(H50/H51*365)&amp;" dias"</f>
        <v>3 años y 131 dias</v>
      </c>
      <c r="E56" s="25" t="s">
        <v>57</v>
      </c>
      <c r="F56" s="111"/>
      <c r="G56" s="95"/>
      <c r="H56" s="38"/>
      <c r="I56" s="38"/>
      <c r="J56" s="5"/>
      <c r="K56" s="41"/>
    </row>
    <row r="57" spans="2:11" s="10" customFormat="1" ht="15.75">
      <c r="B57" s="20"/>
      <c r="C57" s="18"/>
      <c r="D57" s="17"/>
      <c r="E57" s="17"/>
      <c r="F57" s="17"/>
      <c r="G57" s="19"/>
      <c r="H57" s="17"/>
      <c r="I57" s="17"/>
      <c r="J57" s="17"/>
      <c r="K57" s="42"/>
    </row>
    <row r="58" spans="1:11" s="4" customFormat="1" ht="15.75" thickBot="1">
      <c r="A58" s="12"/>
      <c r="B58" s="8"/>
      <c r="C58" s="6"/>
      <c r="D58" s="13"/>
      <c r="E58" s="13"/>
      <c r="F58" s="13"/>
      <c r="G58" s="13"/>
      <c r="H58" s="13"/>
      <c r="I58" s="13"/>
      <c r="J58" s="13"/>
      <c r="K58" s="14"/>
    </row>
    <row r="60" ht="15.75">
      <c r="H60" s="105"/>
    </row>
    <row r="62" ht="15.75">
      <c r="D62" s="110"/>
    </row>
  </sheetData>
  <sheetProtection/>
  <mergeCells count="1">
    <mergeCell ref="C2:G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"Carlos Serrano" &lt;serrano@posta.unizar.es&gt;;Begoña Gutiérrez Nieto</dc:creator>
  <cp:keywords/>
  <dc:description/>
  <cp:lastModifiedBy>Usuario</cp:lastModifiedBy>
  <dcterms:created xsi:type="dcterms:W3CDTF">2010-05-12T13:46:15Z</dcterms:created>
  <dcterms:modified xsi:type="dcterms:W3CDTF">2023-03-20T08:49:38Z</dcterms:modified>
  <cp:category/>
  <cp:version/>
  <cp:contentType/>
  <cp:contentStatus/>
</cp:coreProperties>
</file>